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cpu-srv12\CPU\Projekte Energy Management\Beauftragte\15508 H2020 E-FIX\3 Projekt\WP3\Quality Criteria\"/>
    </mc:Choice>
  </mc:AlternateContent>
  <xr:revisionPtr revIDLastSave="0" documentId="13_ncr:1_{B1796CAE-B49C-4C9A-BEE8-D431135775F9}" xr6:coauthVersionLast="43" xr6:coauthVersionMax="43" xr10:uidLastSave="{00000000-0000-0000-0000-000000000000}"/>
  <bookViews>
    <workbookView xWindow="-25320" yWindow="405" windowWidth="25440" windowHeight="15390" xr2:uid="{9F81F69D-C69B-4D81-A190-FC783D83670D}"/>
  </bookViews>
  <sheets>
    <sheet name="E-FIX_Project description" sheetId="10" r:id="rId1"/>
    <sheet name="Evaluation Tool" sheetId="11" r:id="rId2"/>
    <sheet name="Criteria impact" sheetId="12" r:id="rId3"/>
    <sheet name="Dropdown" sheetId="13" r:id="rId4"/>
  </sheets>
  <definedNames>
    <definedName name="_xlnm.Print_Area" localSheetId="2">'Criteria impact'!$A$1:$H$76</definedName>
    <definedName name="_xlnm.Print_Area" localSheetId="1">'Evaluation Tool'!$D$37:$G$61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10" l="1"/>
  <c r="G80" i="10"/>
  <c r="G79" i="10"/>
  <c r="D77" i="10"/>
  <c r="G78" i="10" s="1"/>
  <c r="C45" i="10"/>
  <c r="D76" i="10" s="1"/>
  <c r="G67" i="11" l="1"/>
  <c r="G66" i="11"/>
  <c r="G65" i="11"/>
  <c r="G57" i="11"/>
  <c r="G51" i="11"/>
  <c r="G50" i="11"/>
  <c r="G49" i="11"/>
  <c r="G35" i="11"/>
  <c r="G26" i="11" l="1"/>
  <c r="G82" i="10" l="1"/>
  <c r="G64" i="11"/>
  <c r="K35" i="11"/>
  <c r="G33" i="11"/>
  <c r="G34" i="11"/>
  <c r="F31" i="11"/>
  <c r="G31" i="11" s="1"/>
  <c r="G30" i="11"/>
  <c r="J66" i="11" l="1"/>
  <c r="I66" i="11"/>
  <c r="K66" i="11"/>
  <c r="J67" i="11"/>
  <c r="I67" i="11"/>
  <c r="K67" i="11"/>
  <c r="J57" i="11"/>
  <c r="J26" i="11"/>
  <c r="K56" i="11"/>
  <c r="J56" i="11"/>
  <c r="I56" i="11"/>
  <c r="I55" i="11"/>
  <c r="I47" i="11"/>
  <c r="I45" i="11"/>
  <c r="I38" i="11"/>
  <c r="I39" i="11"/>
  <c r="I41" i="11"/>
  <c r="I37" i="11"/>
  <c r="J49" i="11"/>
  <c r="J45" i="11"/>
  <c r="J42" i="11"/>
  <c r="J37" i="11"/>
  <c r="K55" i="11"/>
  <c r="K49" i="11"/>
  <c r="K47" i="11"/>
  <c r="K38" i="11"/>
  <c r="K39" i="11"/>
  <c r="K41" i="11"/>
  <c r="K37" i="11"/>
  <c r="I35" i="11"/>
  <c r="K51" i="11"/>
  <c r="K50" i="11"/>
  <c r="K43" i="11"/>
  <c r="K45" i="11"/>
  <c r="K42" i="11"/>
  <c r="K30" i="11"/>
  <c r="K31" i="11"/>
  <c r="K33" i="11"/>
  <c r="K34" i="11"/>
  <c r="J55" i="11"/>
  <c r="J51" i="11"/>
  <c r="J50" i="11"/>
  <c r="J47" i="11"/>
  <c r="J43" i="11"/>
  <c r="J39" i="11"/>
  <c r="J41" i="11"/>
  <c r="J38" i="11"/>
  <c r="J30" i="11"/>
  <c r="J31" i="11"/>
  <c r="J33" i="11"/>
  <c r="J34" i="11"/>
  <c r="J35" i="11"/>
  <c r="I50" i="11"/>
  <c r="I51" i="11"/>
  <c r="I49" i="11"/>
  <c r="I43" i="11"/>
  <c r="I42" i="11"/>
  <c r="I33" i="11"/>
  <c r="I34" i="11"/>
  <c r="I31" i="11"/>
  <c r="I30" i="11"/>
  <c r="J65" i="11"/>
  <c r="J64" i="11"/>
  <c r="K64" i="11" l="1"/>
  <c r="K57" i="11"/>
  <c r="I57" i="11"/>
  <c r="K26" i="11"/>
  <c r="I26" i="11"/>
  <c r="K65" i="11"/>
  <c r="I64" i="11"/>
  <c r="I65" i="11"/>
  <c r="G29" i="11" l="1"/>
  <c r="G28" i="11"/>
  <c r="I29" i="11" l="1"/>
  <c r="K29" i="11"/>
  <c r="J29" i="11"/>
  <c r="J28" i="11"/>
  <c r="I28" i="11"/>
  <c r="K28" i="11"/>
  <c r="G27" i="11"/>
  <c r="G78" i="11"/>
  <c r="G77" i="11"/>
  <c r="G76" i="11"/>
  <c r="G75" i="11"/>
  <c r="G74" i="11"/>
  <c r="G73" i="11"/>
  <c r="G72" i="11"/>
  <c r="G71" i="11"/>
  <c r="G70" i="11"/>
  <c r="G69" i="11"/>
  <c r="G68" i="11"/>
  <c r="G63" i="11"/>
  <c r="G62" i="11"/>
  <c r="G60" i="11"/>
  <c r="G59" i="11"/>
  <c r="G58" i="11"/>
  <c r="G52" i="11"/>
  <c r="G32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8" i="11"/>
  <c r="K8" i="11" s="1"/>
  <c r="K9" i="11" l="1"/>
  <c r="J9" i="11"/>
  <c r="I9" i="11"/>
  <c r="J75" i="11"/>
  <c r="I75" i="11"/>
  <c r="K75" i="11"/>
  <c r="K16" i="11"/>
  <c r="I16" i="11"/>
  <c r="J16" i="11"/>
  <c r="K76" i="11"/>
  <c r="I76" i="11"/>
  <c r="J76" i="11"/>
  <c r="K23" i="11"/>
  <c r="J23" i="11"/>
  <c r="I23" i="11"/>
  <c r="J70" i="11"/>
  <c r="K70" i="11"/>
  <c r="I70" i="11"/>
  <c r="K27" i="11"/>
  <c r="J27" i="11"/>
  <c r="I27" i="11"/>
  <c r="I25" i="11"/>
  <c r="J25" i="11"/>
  <c r="K25" i="11"/>
  <c r="I24" i="11"/>
  <c r="K24" i="11"/>
  <c r="J24" i="11"/>
  <c r="I32" i="11"/>
  <c r="J32" i="11"/>
  <c r="K32" i="11"/>
  <c r="I68" i="11"/>
  <c r="K68" i="11"/>
  <c r="J68" i="11"/>
  <c r="I52" i="11"/>
  <c r="J52" i="11"/>
  <c r="K52" i="11"/>
  <c r="K77" i="11"/>
  <c r="I77" i="11"/>
  <c r="J77" i="11"/>
  <c r="K22" i="11"/>
  <c r="J22" i="11"/>
  <c r="I22" i="11"/>
  <c r="J58" i="11"/>
  <c r="I58" i="11"/>
  <c r="K58" i="11"/>
  <c r="J78" i="11"/>
  <c r="K78" i="11"/>
  <c r="I78" i="11"/>
  <c r="K13" i="11"/>
  <c r="I13" i="11"/>
  <c r="J13" i="11"/>
  <c r="I59" i="11"/>
  <c r="K59" i="11"/>
  <c r="J59" i="11"/>
  <c r="J20" i="11"/>
  <c r="K20" i="11"/>
  <c r="I20" i="11"/>
  <c r="J12" i="11"/>
  <c r="I12" i="11"/>
  <c r="K12" i="11"/>
  <c r="K60" i="11"/>
  <c r="I60" i="11"/>
  <c r="J60" i="11"/>
  <c r="K72" i="11"/>
  <c r="J72" i="11"/>
  <c r="I72" i="11"/>
  <c r="J19" i="11"/>
  <c r="K19" i="11"/>
  <c r="I19" i="11"/>
  <c r="I11" i="11"/>
  <c r="K11" i="11"/>
  <c r="J11" i="11"/>
  <c r="I61" i="11"/>
  <c r="J61" i="11"/>
  <c r="K61" i="11"/>
  <c r="I73" i="11"/>
  <c r="K73" i="11"/>
  <c r="J73" i="11"/>
  <c r="K63" i="11"/>
  <c r="I63" i="11"/>
  <c r="J63" i="11"/>
  <c r="I15" i="11"/>
  <c r="K15" i="11"/>
  <c r="J15" i="11"/>
  <c r="J69" i="11"/>
  <c r="I69" i="11"/>
  <c r="K69" i="11"/>
  <c r="K14" i="11"/>
  <c r="J14" i="11"/>
  <c r="I14" i="11"/>
  <c r="I21" i="11"/>
  <c r="J21" i="11"/>
  <c r="K21" i="11"/>
  <c r="J71" i="11"/>
  <c r="I71" i="11"/>
  <c r="K71" i="11"/>
  <c r="J18" i="11"/>
  <c r="I18" i="11"/>
  <c r="K18" i="11"/>
  <c r="J10" i="11"/>
  <c r="I10" i="11"/>
  <c r="K10" i="11"/>
  <c r="I62" i="11"/>
  <c r="J62" i="11"/>
  <c r="K62" i="11"/>
  <c r="K74" i="11"/>
  <c r="I74" i="11"/>
  <c r="J74" i="11"/>
  <c r="J17" i="11"/>
  <c r="K17" i="11"/>
  <c r="I17" i="11"/>
  <c r="I8" i="11"/>
  <c r="J8" i="11"/>
  <c r="G79" i="11"/>
  <c r="D82" i="10"/>
  <c r="F81" i="10"/>
  <c r="F80" i="10"/>
  <c r="F79" i="10"/>
  <c r="F78" i="10"/>
  <c r="K79" i="11" l="1"/>
  <c r="J79" i="11"/>
  <c r="I79" i="11"/>
  <c r="F82" i="10"/>
</calcChain>
</file>

<file path=xl/sharedStrings.xml><?xml version="1.0" encoding="utf-8"?>
<sst xmlns="http://schemas.openxmlformats.org/spreadsheetml/2006/main" count="625" uniqueCount="376">
  <si>
    <t>Leasing</t>
  </si>
  <si>
    <t>EPC</t>
  </si>
  <si>
    <t>Quality criteria</t>
  </si>
  <si>
    <t>quality of cash flow prediction</t>
  </si>
  <si>
    <t>Company name</t>
  </si>
  <si>
    <t>Company identification number</t>
  </si>
  <si>
    <t>Address (Street, Number)</t>
  </si>
  <si>
    <t>Postal code, place</t>
  </si>
  <si>
    <t>Telephone</t>
  </si>
  <si>
    <t>E-Mail</t>
  </si>
  <si>
    <t>Investment location</t>
  </si>
  <si>
    <t>Contact person</t>
  </si>
  <si>
    <t>Name</t>
  </si>
  <si>
    <t>Area of intervention</t>
  </si>
  <si>
    <t>Legal representative (Name)</t>
  </si>
  <si>
    <t>Founding date</t>
  </si>
  <si>
    <t>Purpose of the business</t>
  </si>
  <si>
    <t>Information about the project owner &amp; company</t>
  </si>
  <si>
    <t>Number of employees</t>
  </si>
  <si>
    <t>Annual turnover</t>
  </si>
  <si>
    <t>Balance sheet</t>
  </si>
  <si>
    <t>Project description</t>
  </si>
  <si>
    <t>Company description</t>
  </si>
  <si>
    <t>Type of investment measure</t>
  </si>
  <si>
    <t>steam generation and distribution</t>
  </si>
  <si>
    <t>compressed air generation and distribution</t>
  </si>
  <si>
    <t>Project type</t>
  </si>
  <si>
    <t>Energy savings - form of energy saved</t>
  </si>
  <si>
    <t>Information about the investment</t>
  </si>
  <si>
    <t>Project phase</t>
  </si>
  <si>
    <t>Expected date of initial operation</t>
  </si>
  <si>
    <t>Visual representation of the equipment/facility</t>
  </si>
  <si>
    <t>Legal form</t>
  </si>
  <si>
    <t>Project duration (months)</t>
  </si>
  <si>
    <t>%</t>
  </si>
  <si>
    <t>Financial securities</t>
  </si>
  <si>
    <t>Profitability calculation</t>
  </si>
  <si>
    <t>Quality of cash flow prediction</t>
  </si>
  <si>
    <t>Financial risks</t>
  </si>
  <si>
    <t>Possible financial incentives</t>
  </si>
  <si>
    <t>Energy security</t>
  </si>
  <si>
    <t>Information and motivation of users</t>
  </si>
  <si>
    <t>Image / market appearence</t>
  </si>
  <si>
    <t>reference, certifications obtained by the entity</t>
  </si>
  <si>
    <t>Social impact</t>
  </si>
  <si>
    <t>E-FIX Energy Efficiency Projects Description</t>
  </si>
  <si>
    <t>Period of investment</t>
  </si>
  <si>
    <t>Type of technology used</t>
  </si>
  <si>
    <t>energy efficiency measure in an existing building/facility (retrofit)</t>
  </si>
  <si>
    <t>renewable energy installation</t>
  </si>
  <si>
    <t>greenfield investment: energy-efficient equipment/facility</t>
  </si>
  <si>
    <t>Calculated energy savings (in kWh/year)</t>
  </si>
  <si>
    <t>Baseline consumption (reference) - in kWh/year</t>
  </si>
  <si>
    <t>Equipment/facility lifetime (in years)</t>
  </si>
  <si>
    <t>Financing plan</t>
  </si>
  <si>
    <t>own funds in %</t>
  </si>
  <si>
    <t>subsidies in %</t>
  </si>
  <si>
    <t>Total (100%)</t>
  </si>
  <si>
    <t>share of innovative financing in %
(share of CF/CI, Leasing, EPC)</t>
  </si>
  <si>
    <t>other debt financing in %</t>
  </si>
  <si>
    <t>(example figures)</t>
  </si>
  <si>
    <t>Operational expenditures (EUR/year)</t>
  </si>
  <si>
    <t>Greenhouse gas emission reductions (t CO2/year)</t>
  </si>
  <si>
    <t>Environmental Impact Assessment required?</t>
  </si>
  <si>
    <t>Project interesting for a case study?</t>
  </si>
  <si>
    <t>Potential replicability of the project/approach?</t>
  </si>
  <si>
    <t>Sector of operation (NACE Code)</t>
  </si>
  <si>
    <t>renewable energy</t>
  </si>
  <si>
    <t>Technology provider/installer</t>
  </si>
  <si>
    <t>Energy Cost savings in EUR/year</t>
  </si>
  <si>
    <t>Unit</t>
  </si>
  <si>
    <t>transportation means</t>
  </si>
  <si>
    <t>photovoltaic systems</t>
  </si>
  <si>
    <t>solar water heaters</t>
  </si>
  <si>
    <t>thermal insulation of walls, roofs and windows</t>
  </si>
  <si>
    <t>pumping systems</t>
  </si>
  <si>
    <t>other efficient production equipment</t>
  </si>
  <si>
    <t>heating, ventilation and air conditioning (HVAC)</t>
  </si>
  <si>
    <t>waste heat recovery</t>
  </si>
  <si>
    <t>Methodology used for the verification of energy savings</t>
  </si>
  <si>
    <t>Baseline year</t>
  </si>
  <si>
    <t>Additional Optional Information about the Project</t>
  </si>
  <si>
    <t>Compulsory Information about the Project</t>
  </si>
  <si>
    <t>3.1</t>
  </si>
  <si>
    <t>3.2</t>
  </si>
  <si>
    <t>years</t>
  </si>
  <si>
    <t>Lifetime energy savings (in kWh/year)</t>
  </si>
  <si>
    <t>5.1</t>
  </si>
  <si>
    <t>5.2</t>
  </si>
  <si>
    <t>5.3</t>
  </si>
  <si>
    <t>5.4</t>
  </si>
  <si>
    <t>5.5</t>
  </si>
  <si>
    <t>6.1</t>
  </si>
  <si>
    <t>Project documentation required</t>
  </si>
  <si>
    <t>6.2</t>
  </si>
  <si>
    <t>6.3</t>
  </si>
  <si>
    <t>A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</si>
  <si>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</si>
  <si>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</si>
  <si>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</si>
  <si>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</si>
  <si>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</si>
  <si>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</si>
  <si>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</si>
  <si>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</si>
  <si>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</si>
  <si>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</si>
  <si>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</si>
  <si>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</si>
  <si>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</si>
  <si>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</si>
  <si>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</si>
  <si>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B</t>
  </si>
  <si>
    <t>B.1</t>
  </si>
  <si>
    <t>B.2</t>
  </si>
  <si>
    <t>C</t>
  </si>
  <si>
    <t>C.1</t>
  </si>
  <si>
    <t>C.2</t>
  </si>
  <si>
    <t>C.3</t>
  </si>
  <si>
    <t>C.4</t>
  </si>
  <si>
    <t>C.5</t>
  </si>
  <si>
    <t>D</t>
  </si>
  <si>
    <t>D.1</t>
  </si>
  <si>
    <t>D.2</t>
  </si>
  <si>
    <t>D.3</t>
  </si>
  <si>
    <t>D.4</t>
  </si>
  <si>
    <t>D.5</t>
  </si>
  <si>
    <t>investment</t>
  </si>
  <si>
    <t>own funds, subsidies, share of innovative financing, other debt financing</t>
  </si>
  <si>
    <t>7.1</t>
  </si>
  <si>
    <t>7.2</t>
  </si>
  <si>
    <t>EUR</t>
  </si>
  <si>
    <t>7.3</t>
  </si>
  <si>
    <t>months</t>
  </si>
  <si>
    <t>7.4</t>
  </si>
  <si>
    <t>Financial Information</t>
  </si>
  <si>
    <t>environmental impact assessment needed</t>
  </si>
  <si>
    <t>Renewable resources</t>
  </si>
  <si>
    <t>18.1</t>
  </si>
  <si>
    <t>Reduction of other emissions and wastes (t/year)</t>
  </si>
  <si>
    <t>Reduction in the use of resources (fossils, water, etc.) in t/year</t>
  </si>
  <si>
    <t>Reduction of (non-renewable) resources: consumption/output</t>
  </si>
  <si>
    <t>[individual, association, sole proprietorship, company]</t>
  </si>
  <si>
    <t>[local, regional, national, international]</t>
  </si>
  <si>
    <t>[type of products/services produced/sold?]</t>
  </si>
  <si>
    <t>[description of the actual and envisaged status, including essential technical parameters (performance input/output, surface, quantities), reference projects]</t>
  </si>
  <si>
    <t>[dropdown]</t>
  </si>
  <si>
    <t>[indication of planning phase: approval phase, tendering phase or implementation phase]</t>
  </si>
  <si>
    <t>[fuel, electricity, heat]</t>
  </si>
  <si>
    <t>[calculated automatically]</t>
  </si>
  <si>
    <t>[general contractor or individual contractors/suppliers
name(s) of the company(s)
competences, references]</t>
  </si>
  <si>
    <t>[plans, decisions, tender, offers
legal documentation: permits, licenses, authorisations (for construction &amp; operation)]</t>
  </si>
  <si>
    <t>[sketches, photos, …]</t>
  </si>
  <si>
    <t>[description of availability of state subsidies, soft loans or other financial support instruments
other financial incentives: tax advantages, reduced VAT, import tax deductions, etc.]</t>
  </si>
  <si>
    <t>[operational &amp; maintenance expenditures (OPEX, O&amp;M) including personnel, energy, maintenance and repair (estimation, recommended price, offer, assigned sum)]</t>
  </si>
  <si>
    <t>[increase in output/energy input]</t>
  </si>
  <si>
    <t>[yes/no]</t>
  </si>
  <si>
    <t>[if yes, describe how]</t>
  </si>
  <si>
    <t>[amortisation time
dynamic calculation: NPV, IRR]</t>
  </si>
  <si>
    <t>[provide assumptions for annual cash flows]</t>
  </si>
  <si>
    <t>[price and cost developments
exchange rate volatility
risk return ratio]</t>
  </si>
  <si>
    <t>[reduced outages of production
contribution to grid stability
increased use of local resources (independence from imports)]</t>
  </si>
  <si>
    <t>[development of a concept for the motivation of users
establishment of a suggestion scheme for clients to improve energy efficiency
provision of action-oriented information on the subject of energy efficiency]</t>
  </si>
  <si>
    <t>[reference, certifications obtained by the entity]</t>
  </si>
  <si>
    <t>[added value, benefits (for the community), awareness raising for energy efficiency/integration of renewables]</t>
  </si>
  <si>
    <t>Assessment</t>
  </si>
  <si>
    <t>Quality Criteria for Financing</t>
  </si>
  <si>
    <t>Value Points</t>
  </si>
  <si>
    <t>I. Compulsory</t>
  </si>
  <si>
    <t xml:space="preserve"> </t>
  </si>
  <si>
    <t>II. Optional</t>
  </si>
  <si>
    <t xml:space="preserve">Financial Information </t>
  </si>
  <si>
    <t>added value</t>
  </si>
  <si>
    <t>benefits (for the community)</t>
  </si>
  <si>
    <t>awareness raising for energy efficiency</t>
  </si>
  <si>
    <t>integration of renewables</t>
  </si>
  <si>
    <t>development of a concept for the motivation of users</t>
  </si>
  <si>
    <t>establishment of a suggestion scheme for clients to improve energy efficiency</t>
  </si>
  <si>
    <t>provision of action-oriented information on the subject of energy efficiency</t>
  </si>
  <si>
    <t>contribution to grid stability</t>
  </si>
  <si>
    <t>increased use of local resources ( independent from imports )</t>
  </si>
  <si>
    <t>reduced outages of production</t>
  </si>
  <si>
    <t>price and cost developments</t>
  </si>
  <si>
    <t>exchange rate volatility</t>
  </si>
  <si>
    <t>risk return ratio</t>
  </si>
  <si>
    <t>economic sector environment</t>
  </si>
  <si>
    <t>hedging opportunities</t>
  </si>
  <si>
    <t>energy cost savings</t>
  </si>
  <si>
    <t>price and cost development</t>
  </si>
  <si>
    <t>development of annual savings of energy costs and operating costs</t>
  </si>
  <si>
    <t>control-regulation-monitoring</t>
  </si>
  <si>
    <t xml:space="preserve">energy efficiency </t>
  </si>
  <si>
    <t>energy efficiency equipment</t>
  </si>
  <si>
    <t>Calculation Matrix</t>
  </si>
  <si>
    <t>CF / 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</si>
  <si>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</si>
  <si>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</si>
  <si>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</si>
  <si>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</si>
  <si>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</si>
  <si>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</si>
  <si>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</si>
  <si>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</si>
  <si>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</si>
  <si>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</si>
  <si>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</si>
  <si>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</si>
  <si>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</si>
  <si>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</si>
  <si>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</si>
  <si>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</si>
  <si>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</si>
  <si>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</si>
  <si>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</si>
  <si>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</si>
  <si>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1.2</t>
  </si>
  <si>
    <t>21.</t>
  </si>
  <si>
    <t xml:space="preserve"> 2.2</t>
  </si>
  <si>
    <t xml:space="preserve"> 2.3</t>
  </si>
  <si>
    <t xml:space="preserve"> 2.4</t>
  </si>
  <si>
    <t>lifetime energy savings</t>
  </si>
  <si>
    <t>operational &amp; maintenance expenditures (OPEX, O&amp;M)</t>
  </si>
  <si>
    <t xml:space="preserve">debt/equity coverage ratio </t>
  </si>
  <si>
    <t>process heat generation and distribution (including heat pumps and district heating systems)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</si>
  <si>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</si>
  <si>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</si>
  <si>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</si>
  <si>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</si>
  <si>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</si>
  <si>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</si>
  <si>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</si>
  <si>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</si>
  <si>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</si>
  <si>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</si>
  <si>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</si>
  <si>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>Y / N</t>
  </si>
  <si>
    <t>22.</t>
  </si>
  <si>
    <t xml:space="preserve"> 5.2</t>
  </si>
  <si>
    <t xml:space="preserve"> 5.3</t>
  </si>
  <si>
    <t xml:space="preserve"> 5.4</t>
  </si>
  <si>
    <t xml:space="preserve"> 5.6</t>
  </si>
  <si>
    <t xml:space="preserve"> 5.7</t>
  </si>
  <si>
    <t xml:space="preserve"> 8.2</t>
  </si>
  <si>
    <t xml:space="preserve"> 10.2</t>
  </si>
  <si>
    <t xml:space="preserve"> 10.3</t>
  </si>
  <si>
    <t xml:space="preserve"> 15.2</t>
  </si>
  <si>
    <t xml:space="preserve"> 15.3</t>
  </si>
  <si>
    <t xml:space="preserve"> 16.2</t>
  </si>
  <si>
    <t xml:space="preserve"> 16.3</t>
  </si>
  <si>
    <t xml:space="preserve"> 16.4</t>
  </si>
  <si>
    <t xml:space="preserve"> 16.5</t>
  </si>
  <si>
    <t xml:space="preserve"> 18.2</t>
  </si>
  <si>
    <t xml:space="preserve"> 19.2</t>
  </si>
  <si>
    <t xml:space="preserve"> 19.3</t>
  </si>
  <si>
    <t xml:space="preserve"> 20.2</t>
  </si>
  <si>
    <t xml:space="preserve"> 20.3</t>
  </si>
  <si>
    <t xml:space="preserve"> 22.2</t>
  </si>
  <si>
    <t xml:space="preserve"> 22.3</t>
  </si>
  <si>
    <t xml:space="preserve"> 22.4</t>
  </si>
  <si>
    <t>Y = 1  /  N=0</t>
  </si>
  <si>
    <t>kWh /year</t>
  </si>
  <si>
    <t>tCO2 / year</t>
  </si>
  <si>
    <t xml:space="preserve"> 8.3</t>
  </si>
  <si>
    <t>Year</t>
  </si>
  <si>
    <t>scale</t>
  </si>
  <si>
    <t>min=1;  max=5</t>
  </si>
  <si>
    <t>EUR / year</t>
  </si>
  <si>
    <t>capital expenditures (CAPEX, investment costs)</t>
  </si>
  <si>
    <t>scale      --&gt;</t>
  </si>
  <si>
    <t>Data Input</t>
  </si>
  <si>
    <t xml:space="preserve">Technical </t>
  </si>
  <si>
    <t>Financial</t>
  </si>
  <si>
    <t>Environmental</t>
  </si>
  <si>
    <t xml:space="preserve">Other Relevant </t>
  </si>
  <si>
    <t xml:space="preserve">
</t>
  </si>
  <si>
    <t>4. lifetime</t>
  </si>
  <si>
    <t>6. initial operation</t>
  </si>
  <si>
    <t>7. capital expenditure</t>
  </si>
  <si>
    <t>9. operational expenditures</t>
  </si>
  <si>
    <t>11. duration</t>
  </si>
  <si>
    <t>12. emission reduction</t>
  </si>
  <si>
    <t xml:space="preserve">13. renewable resources </t>
  </si>
  <si>
    <t>14. impact assessment</t>
  </si>
  <si>
    <t>17. emission reduction</t>
  </si>
  <si>
    <t>21. image / market appearence</t>
  </si>
  <si>
    <t>electricity</t>
  </si>
  <si>
    <t xml:space="preserve">heat </t>
  </si>
  <si>
    <t xml:space="preserve">EUR </t>
  </si>
  <si>
    <t xml:space="preserve"> %</t>
  </si>
  <si>
    <t>EVALUATION  RESULT</t>
  </si>
  <si>
    <t xml:space="preserve">kWh </t>
  </si>
  <si>
    <t>methodology used for the verification of energy savings (e.g.   IPMPV )</t>
  </si>
  <si>
    <t>baseline year   ( years:   &lt;1=3;  &lt;2=2; &lt;3=1;)</t>
  </si>
  <si>
    <t>t / year</t>
  </si>
  <si>
    <t>water</t>
  </si>
  <si>
    <t xml:space="preserve"> 18.3</t>
  </si>
  <si>
    <t>reduction of  wastes     ( t/year:   &lt;50000=1;  &lt;100000=2; &lt;200000=3;)</t>
  </si>
  <si>
    <r>
      <t xml:space="preserve">1. type of project                         </t>
    </r>
    <r>
      <rPr>
        <sz val="8"/>
        <rFont val="Arial Narrow"/>
        <family val="2"/>
      </rPr>
      <t>1.1</t>
    </r>
  </si>
  <si>
    <r>
      <t xml:space="preserve">2. type of measure                      </t>
    </r>
    <r>
      <rPr>
        <sz val="8"/>
        <rFont val="Arial Narrow"/>
        <family val="2"/>
      </rPr>
      <t>2.1</t>
    </r>
  </si>
  <si>
    <r>
      <t xml:space="preserve">3. type of technology                </t>
    </r>
    <r>
      <rPr>
        <sz val="8"/>
        <rFont val="Arial Narrow"/>
        <family val="2"/>
      </rPr>
      <t>3.1</t>
    </r>
  </si>
  <si>
    <r>
      <t xml:space="preserve">5. energy savings                        </t>
    </r>
    <r>
      <rPr>
        <sz val="8"/>
        <rFont val="Arial Narrow"/>
        <family val="2"/>
      </rPr>
      <t xml:space="preserve"> 5.1</t>
    </r>
  </si>
  <si>
    <r>
      <t xml:space="preserve">8. financing plan                          </t>
    </r>
    <r>
      <rPr>
        <sz val="8"/>
        <rFont val="Arial Narrow"/>
        <family val="2"/>
      </rPr>
      <t>8.1</t>
    </r>
  </si>
  <si>
    <r>
      <t xml:space="preserve">10. cost savings                          </t>
    </r>
    <r>
      <rPr>
        <sz val="8"/>
        <color theme="1"/>
        <rFont val="Arial Narrow"/>
        <family val="2"/>
      </rPr>
      <t>10.1</t>
    </r>
  </si>
  <si>
    <r>
      <t xml:space="preserve">15. profitability                           </t>
    </r>
    <r>
      <rPr>
        <sz val="8"/>
        <rFont val="Arial Narrow"/>
        <family val="2"/>
      </rPr>
      <t>15.1</t>
    </r>
  </si>
  <si>
    <r>
      <t xml:space="preserve">16. financial risks                        </t>
    </r>
    <r>
      <rPr>
        <sz val="8"/>
        <rFont val="Arial Narrow"/>
        <family val="2"/>
      </rPr>
      <t>16.1</t>
    </r>
  </si>
  <si>
    <r>
      <t xml:space="preserve">18. resources reduction         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18.1</t>
    </r>
    <r>
      <rPr>
        <b/>
        <sz val="11"/>
        <rFont val="Arial Narrow"/>
        <family val="2"/>
      </rPr>
      <t xml:space="preserve">      </t>
    </r>
  </si>
  <si>
    <r>
      <t xml:space="preserve">19. energy security                    </t>
    </r>
    <r>
      <rPr>
        <sz val="8"/>
        <rFont val="Arial Narrow"/>
        <family val="2"/>
      </rPr>
      <t>19.1</t>
    </r>
  </si>
  <si>
    <r>
      <t xml:space="preserve">20.  motivation of users          </t>
    </r>
    <r>
      <rPr>
        <sz val="8"/>
        <rFont val="Arial Narrow"/>
        <family val="2"/>
      </rPr>
      <t>20.1</t>
    </r>
  </si>
  <si>
    <r>
      <t xml:space="preserve">22. social impact                        </t>
    </r>
    <r>
      <rPr>
        <sz val="8"/>
        <rFont val="Arial Narrow"/>
        <family val="2"/>
      </rPr>
      <t>22.1</t>
    </r>
  </si>
  <si>
    <r>
      <rPr>
        <b/>
        <sz val="12"/>
        <color theme="1"/>
        <rFont val="Arial Narrow"/>
        <family val="2"/>
      </rPr>
      <t>General Information</t>
    </r>
    <r>
      <rPr>
        <sz val="12"/>
        <color theme="1"/>
        <rFont val="Arial Narrow"/>
        <family val="2"/>
      </rPr>
      <t xml:space="preserve"> - Personal data, company description, short project description</t>
    </r>
  </si>
  <si>
    <r>
      <t>Technical Information</t>
    </r>
    <r>
      <rPr>
        <sz val="12"/>
        <color theme="1"/>
        <rFont val="Arial Narrow"/>
        <family val="2"/>
      </rPr>
      <t xml:space="preserve"> </t>
    </r>
  </si>
  <si>
    <r>
      <t>Environmental Information</t>
    </r>
    <r>
      <rPr>
        <sz val="12"/>
        <color theme="1"/>
        <rFont val="Arial Narrow"/>
        <family val="2"/>
      </rPr>
      <t xml:space="preserve"> </t>
    </r>
  </si>
  <si>
    <r>
      <t>Other Relevant Information about the Project</t>
    </r>
    <r>
      <rPr>
        <sz val="12"/>
        <color theme="1"/>
        <rFont val="Arial Narrow"/>
        <family val="2"/>
      </rPr>
      <t xml:space="preserve"> </t>
    </r>
  </si>
  <si>
    <t xml:space="preserve">Financing requirements </t>
  </si>
  <si>
    <t>D.3.1</t>
  </si>
  <si>
    <t>D.3.2</t>
  </si>
  <si>
    <t>D.5.1</t>
  </si>
  <si>
    <t>D.5.2</t>
  </si>
  <si>
    <r>
      <t xml:space="preserve">Briefly description of the energy project and technology requiring financing                                                                                                              </t>
    </r>
    <r>
      <rPr>
        <i/>
        <sz val="11"/>
        <color theme="1"/>
        <rFont val="Arial Narrow"/>
        <family val="2"/>
      </rPr>
      <t>[type of investor: private or public, location of project, environmental and social impact]</t>
    </r>
  </si>
  <si>
    <t>Exchange rate  EUR / LCU</t>
  </si>
  <si>
    <t>[description of the methodology used, e.g. IPMPV - International Performance Measurement, or similar]
&amp; Verification Protocol, or similar]</t>
  </si>
  <si>
    <t xml:space="preserve"> [securities that can be monetized in the event of the project failing (own funds, other securities)]</t>
  </si>
  <si>
    <t>own funds in EUR/LCU</t>
  </si>
  <si>
    <t>subsidies in EUR/LCU</t>
  </si>
  <si>
    <t>share of innovative financing in EUR/LCU
(share of CF/CI, Leasing, EPC)</t>
  </si>
  <si>
    <t>other debt financing in EUR/LCU</t>
  </si>
  <si>
    <t>Total (EUR/LCU)</t>
  </si>
  <si>
    <r>
      <t xml:space="preserve">Debt Service Coverage Ratio (DSCR)                                                            </t>
    </r>
    <r>
      <rPr>
        <i/>
        <sz val="11"/>
        <rFont val="Arial Narrow"/>
        <family val="2"/>
      </rPr>
      <t>[Net Operating Income / Annual Debt Payments]</t>
    </r>
  </si>
  <si>
    <t xml:space="preserve">Capital expenditure </t>
  </si>
  <si>
    <t>LCU</t>
  </si>
  <si>
    <t xml:space="preserve">                    in LCU - Local Currency Unit (net)</t>
  </si>
  <si>
    <t xml:space="preserve">                    in EUR (net)</t>
  </si>
  <si>
    <t>Project volume</t>
  </si>
  <si>
    <t>Criteria impact in the "Calculation Matrix"</t>
  </si>
  <si>
    <t>*  impact evaluation</t>
  </si>
  <si>
    <t>equipment facility lifetime  ( years:  5 -10 = 1, 10 - 15 = 2, 15-20 = 3; )</t>
  </si>
  <si>
    <t>calculated energy savings</t>
  </si>
  <si>
    <t>lifetime energy savings   ( years:  5 -10 = 1, 10 - 15 = 2, 15-20 = 3; )</t>
  </si>
  <si>
    <t>methodology used for the verification of energy savings ( IPMPV )</t>
  </si>
  <si>
    <t xml:space="preserve">baseline consumption (reference) </t>
  </si>
  <si>
    <t>baseline year ( since 1=3, 2=2,3=1)</t>
  </si>
  <si>
    <t>expected date of initial operation  ( months:  5 -10 = 1, 10 - 15 = 2, 15-20 = 3; )</t>
  </si>
  <si>
    <t>own funds, subsidies, share of innovative financing, other debt financing  ( &lt;20%=1, &lt;40%=2,&lt;60%=3)</t>
  </si>
  <si>
    <t xml:space="preserve"> ( &lt;10%=1, &lt;20%=2,&lt;30%=3)</t>
  </si>
  <si>
    <t>project duration   ( months:  5 -10 = 1, 10 - 15 = 2, 15-20 = 3; )</t>
  </si>
  <si>
    <t>greenhouse gas emission reductions ( &gt;100=1, &gt;200=2,&gt;300=3 )</t>
  </si>
  <si>
    <t>increase in output/energy input ( &lt;10%=1, &lt;20%=2,&lt;30%=3)</t>
  </si>
  <si>
    <t>amortisation time   ( years:  5 -10 = 1, 10 - 15 = 2, 15-20 = 3; )</t>
  </si>
  <si>
    <t>reduction of other emissions and wastes   ( &gt;100=1, &gt;200=2,&gt;300=3 )</t>
  </si>
  <si>
    <r>
      <t xml:space="preserve">18. resources reduction          </t>
    </r>
    <r>
      <rPr>
        <sz val="8"/>
        <rFont val="Arial Narrow"/>
        <family val="2"/>
      </rPr>
      <t>18.1</t>
    </r>
  </si>
  <si>
    <t>average reduction in the use of resources (fossils, water, etc.)   ( &lt;10%=1, &lt;20%=2,&lt;30%=3)</t>
  </si>
  <si>
    <t>reduction in consumption/output   ( &lt;10%=1, &lt;20%=2,&lt;30%=3)</t>
  </si>
  <si>
    <t>form of energy saved:                                                                                                                                                                            fuel</t>
  </si>
  <si>
    <t>dynamic calculation:                                                                                                                                                                  NPV</t>
  </si>
  <si>
    <t xml:space="preserve">                                                                                                                                                                                                        IRR</t>
  </si>
  <si>
    <t>Data input</t>
  </si>
  <si>
    <t xml:space="preserve">Att.: the yellow lines evaluation will be made by self rating, project oriented,                                                           using a scale from  1 (low) to 3(high)   </t>
  </si>
  <si>
    <t>calculated energy savings     ( kWh/year:   &lt;50000=1;  50000-100000=2; &gt;100000=3;)</t>
  </si>
  <si>
    <t>equipment facility lifetime                      ( years:   &lt;10=1;  10-15=2; &gt;15=3;)</t>
  </si>
  <si>
    <t>13. renewable energy production</t>
  </si>
  <si>
    <t>baseline consumption (reference)     ( kWh/year:   &lt;500000=1;  50000-1000000=2; &gt;1000000=3;)</t>
  </si>
  <si>
    <t>expected date of initial operation      ( months:   &lt;6=3;  6-18=2; &gt;18=1;)</t>
  </si>
  <si>
    <t>project duration     ( months:   &lt;12=3;  12-24=2; &gt;24=1;)</t>
  </si>
  <si>
    <t>greenhouse gas emission reductions   ( tCO2/year:   &lt;50=1;  50-200=2; &gt;200=3;)</t>
  </si>
  <si>
    <t>increase in output/energy input    ( %:   &lt;10=1;  10-20=2; &gt;20=3;)</t>
  </si>
  <si>
    <t>amortisation time    ( years:   &lt;5=3;  5-15=2; &gt;15=1;)</t>
  </si>
  <si>
    <r>
      <t xml:space="preserve">average reduction in the use of resources    ( &lt;10%=1, 10-30%=2,&gt;30%=3)                                          </t>
    </r>
    <r>
      <rPr>
        <b/>
        <sz val="11"/>
        <rFont val="Arial Narrow"/>
        <family val="2"/>
      </rPr>
      <t>fossils</t>
    </r>
  </si>
  <si>
    <r>
      <t xml:space="preserve">dynamic calculation:                                                                                                                                        </t>
    </r>
    <r>
      <rPr>
        <b/>
        <sz val="11"/>
        <rFont val="Arial Narrow"/>
        <family val="2"/>
      </rPr>
      <t>NPV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</si>
  <si>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sz val="11"/>
        <rFont val="Arial Narrow"/>
        <family val="2"/>
      </rPr>
      <t>IRR</t>
    </r>
  </si>
  <si>
    <r>
      <t xml:space="preserve">form of energy saved:                                                                                                                                       </t>
    </r>
    <r>
      <rPr>
        <b/>
        <sz val="11"/>
        <rFont val="Arial Narrow"/>
        <family val="2"/>
      </rPr>
      <t xml:space="preserve"> fuel</t>
    </r>
  </si>
  <si>
    <t>Type of project</t>
  </si>
  <si>
    <t>energy efficiency</t>
  </si>
  <si>
    <t>energy efficient equipment</t>
  </si>
  <si>
    <t>process heat generation and distribution (including heat pumps and districting heating systems)</t>
  </si>
  <si>
    <t>control - regulation - monitoring</t>
  </si>
  <si>
    <t>D.5.3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</si>
</sst>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color rgb="FF00B0F0"/>
      <name val="Arial Narrow"/>
      <family val="2"/>
    </font>
    <font>
      <sz val="11"/>
      <color theme="1"/>
      <name val="Arial Narrow"/>
      <family val="2"/>
    </font>
    <font>
      <b/>
      <sz val="16"/>
      <color theme="9" tint="-0.249977111117893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color rgb="FF0070C0"/>
      <name val="Arial Narrow"/>
      <family val="2"/>
    </font>
    <font>
      <b/>
      <sz val="11"/>
      <color indexed="8"/>
      <name val="Arial Narrow"/>
      <family val="2"/>
    </font>
    <font>
      <sz val="11"/>
      <color rgb="FF1F497D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u val="double"/>
      <sz val="14"/>
      <color rgb="FF00B0F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1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ill="1"/>
    <xf numFmtId="0" fontId="4" fillId="0" borderId="0" xfId="3" applyFill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5" fillId="0" borderId="0" xfId="0" applyFont="1"/>
    <xf numFmtId="0" fontId="0" fillId="7" borderId="0" xfId="0" applyFill="1"/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wrapText="1"/>
    </xf>
    <xf numFmtId="0" fontId="7" fillId="0" borderId="0" xfId="0" applyFont="1"/>
    <xf numFmtId="0" fontId="8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/>
    <xf numFmtId="0" fontId="10" fillId="7" borderId="0" xfId="0" applyFont="1" applyFill="1"/>
    <xf numFmtId="0" fontId="9" fillId="0" borderId="0" xfId="0" applyFont="1"/>
    <xf numFmtId="0" fontId="11" fillId="7" borderId="0" xfId="0" applyFont="1" applyFill="1"/>
    <xf numFmtId="0" fontId="12" fillId="7" borderId="0" xfId="0" applyFont="1" applyFill="1"/>
    <xf numFmtId="0" fontId="12" fillId="0" borderId="0" xfId="0" applyFont="1"/>
    <xf numFmtId="0" fontId="9" fillId="7" borderId="16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right"/>
    </xf>
    <xf numFmtId="0" fontId="18" fillId="7" borderId="34" xfId="0" applyFont="1" applyFill="1" applyBorder="1" applyAlignment="1">
      <alignment horizontal="left" vertical="center"/>
    </xf>
    <xf numFmtId="0" fontId="20" fillId="7" borderId="17" xfId="0" applyFont="1" applyFill="1" applyBorder="1" applyAlignment="1">
      <alignment vertical="center" wrapText="1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/>
    <xf numFmtId="0" fontId="21" fillId="7" borderId="17" xfId="0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19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16" fontId="19" fillId="7" borderId="36" xfId="0" applyNumberFormat="1" applyFont="1" applyFill="1" applyBorder="1" applyAlignment="1">
      <alignment horizontal="right" vertical="center"/>
    </xf>
    <xf numFmtId="0" fontId="20" fillId="7" borderId="41" xfId="0" applyFont="1" applyFill="1" applyBorder="1" applyAlignment="1">
      <alignment vertical="center" wrapText="1"/>
    </xf>
    <xf numFmtId="0" fontId="9" fillId="7" borderId="29" xfId="0" applyFont="1" applyFill="1" applyBorder="1" applyAlignment="1">
      <alignment horizontal="center"/>
    </xf>
    <xf numFmtId="0" fontId="9" fillId="7" borderId="24" xfId="0" applyFont="1" applyFill="1" applyBorder="1"/>
    <xf numFmtId="0" fontId="21" fillId="7" borderId="22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right" vertical="center"/>
    </xf>
    <xf numFmtId="0" fontId="20" fillId="7" borderId="2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/>
    </xf>
    <xf numFmtId="0" fontId="9" fillId="7" borderId="21" xfId="0" applyFont="1" applyFill="1" applyBorder="1"/>
    <xf numFmtId="0" fontId="21" fillId="7" borderId="20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9" fillId="7" borderId="0" xfId="0" applyFont="1" applyFill="1" applyAlignment="1">
      <alignment horizontal="right"/>
    </xf>
    <xf numFmtId="0" fontId="17" fillId="7" borderId="0" xfId="0" applyFont="1" applyFill="1" applyAlignment="1">
      <alignment horizontal="right"/>
    </xf>
    <xf numFmtId="0" fontId="20" fillId="7" borderId="22" xfId="0" applyFont="1" applyFill="1" applyBorder="1" applyAlignment="1">
      <alignment vertical="center" wrapText="1"/>
    </xf>
    <xf numFmtId="0" fontId="9" fillId="7" borderId="23" xfId="0" applyFont="1" applyFill="1" applyBorder="1" applyAlignment="1">
      <alignment horizontal="center"/>
    </xf>
    <xf numFmtId="16" fontId="19" fillId="7" borderId="35" xfId="0" applyNumberFormat="1" applyFont="1" applyFill="1" applyBorder="1" applyAlignment="1">
      <alignment horizontal="right" vertical="center"/>
    </xf>
    <xf numFmtId="0" fontId="20" fillId="7" borderId="20" xfId="0" applyFont="1" applyFill="1" applyBorder="1" applyAlignment="1">
      <alignment vertical="center"/>
    </xf>
    <xf numFmtId="0" fontId="19" fillId="7" borderId="36" xfId="0" applyFont="1" applyFill="1" applyBorder="1" applyAlignment="1">
      <alignment horizontal="right" vertical="center"/>
    </xf>
    <xf numFmtId="0" fontId="22" fillId="7" borderId="36" xfId="0" applyFont="1" applyFill="1" applyBorder="1" applyAlignment="1">
      <alignment horizontal="left" vertical="center"/>
    </xf>
    <xf numFmtId="0" fontId="9" fillId="7" borderId="43" xfId="0" applyFont="1" applyFill="1" applyBorder="1" applyAlignment="1">
      <alignment vertical="center" wrapText="1"/>
    </xf>
    <xf numFmtId="0" fontId="9" fillId="7" borderId="44" xfId="0" applyFont="1" applyFill="1" applyBorder="1" applyAlignment="1">
      <alignment horizontal="center"/>
    </xf>
    <xf numFmtId="0" fontId="23" fillId="0" borderId="47" xfId="0" applyFont="1" applyBorder="1"/>
    <xf numFmtId="0" fontId="21" fillId="7" borderId="43" xfId="0" applyFont="1" applyFill="1" applyBorder="1" applyAlignment="1">
      <alignment horizontal="center"/>
    </xf>
    <xf numFmtId="0" fontId="21" fillId="7" borderId="44" xfId="0" applyFont="1" applyFill="1" applyBorder="1" applyAlignment="1">
      <alignment horizontal="center"/>
    </xf>
    <xf numFmtId="0" fontId="21" fillId="7" borderId="45" xfId="0" applyFont="1" applyFill="1" applyBorder="1" applyAlignment="1">
      <alignment horizontal="center"/>
    </xf>
    <xf numFmtId="0" fontId="18" fillId="12" borderId="34" xfId="0" applyFont="1" applyFill="1" applyBorder="1" applyAlignment="1">
      <alignment horizontal="left" vertical="center"/>
    </xf>
    <xf numFmtId="0" fontId="20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horizontal="center" wrapText="1"/>
    </xf>
    <xf numFmtId="0" fontId="18" fillId="12" borderId="35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/>
    </xf>
    <xf numFmtId="16" fontId="24" fillId="12" borderId="35" xfId="0" applyNumberFormat="1" applyFont="1" applyFill="1" applyBorder="1" applyAlignment="1">
      <alignment horizontal="right" vertical="center"/>
    </xf>
    <xf numFmtId="0" fontId="9" fillId="7" borderId="20" xfId="0" applyFont="1" applyFill="1" applyBorder="1" applyAlignment="1">
      <alignment vertical="center" wrapText="1"/>
    </xf>
    <xf numFmtId="0" fontId="23" fillId="0" borderId="21" xfId="0" applyFont="1" applyBorder="1"/>
    <xf numFmtId="0" fontId="24" fillId="12" borderId="35" xfId="0" applyFont="1" applyFill="1" applyBorder="1" applyAlignment="1">
      <alignment horizontal="right" vertical="center"/>
    </xf>
    <xf numFmtId="0" fontId="19" fillId="12" borderId="35" xfId="0" applyFont="1" applyFill="1" applyBorder="1" applyAlignment="1">
      <alignment horizontal="right" vertical="center" wrapText="1"/>
    </xf>
    <xf numFmtId="16" fontId="19" fillId="12" borderId="35" xfId="0" applyNumberFormat="1" applyFont="1" applyFill="1" applyBorder="1" applyAlignment="1">
      <alignment horizontal="right" vertical="center"/>
    </xf>
    <xf numFmtId="0" fontId="19" fillId="12" borderId="36" xfId="0" applyFont="1" applyFill="1" applyBorder="1" applyAlignment="1">
      <alignment horizontal="right" vertical="center"/>
    </xf>
    <xf numFmtId="0" fontId="18" fillId="7" borderId="36" xfId="0" applyFont="1" applyFill="1" applyBorder="1" applyAlignment="1">
      <alignment horizontal="left" vertical="center" wrapText="1"/>
    </xf>
    <xf numFmtId="0" fontId="20" fillId="7" borderId="43" xfId="0" applyFont="1" applyFill="1" applyBorder="1" applyAlignment="1">
      <alignment vertical="center" wrapText="1"/>
    </xf>
    <xf numFmtId="0" fontId="16" fillId="9" borderId="16" xfId="0" applyFont="1" applyFill="1" applyBorder="1" applyAlignment="1">
      <alignment horizontal="center"/>
    </xf>
    <xf numFmtId="0" fontId="18" fillId="12" borderId="16" xfId="0" applyFont="1" applyFill="1" applyBorder="1" applyAlignment="1">
      <alignment horizontal="left" vertical="center" wrapText="1"/>
    </xf>
    <xf numFmtId="0" fontId="20" fillId="13" borderId="37" xfId="0" applyFont="1" applyFill="1" applyBorder="1" applyAlignment="1">
      <alignment vertical="center" wrapText="1"/>
    </xf>
    <xf numFmtId="0" fontId="9" fillId="13" borderId="30" xfId="0" applyFont="1" applyFill="1" applyBorder="1" applyAlignment="1">
      <alignment horizontal="center"/>
    </xf>
    <xf numFmtId="0" fontId="9" fillId="13" borderId="26" xfId="0" applyFont="1" applyFill="1" applyBorder="1"/>
    <xf numFmtId="0" fontId="20" fillId="13" borderId="27" xfId="0" applyFont="1" applyFill="1" applyBorder="1" applyAlignment="1">
      <alignment wrapText="1"/>
    </xf>
    <xf numFmtId="0" fontId="9" fillId="13" borderId="18" xfId="0" applyFont="1" applyFill="1" applyBorder="1" applyAlignment="1">
      <alignment horizontal="center"/>
    </xf>
    <xf numFmtId="0" fontId="20" fillId="13" borderId="7" xfId="0" applyFont="1" applyFill="1" applyBorder="1" applyAlignment="1">
      <alignment wrapText="1"/>
    </xf>
    <xf numFmtId="0" fontId="9" fillId="13" borderId="2" xfId="0" applyFont="1" applyFill="1" applyBorder="1" applyAlignment="1">
      <alignment horizontal="center"/>
    </xf>
    <xf numFmtId="0" fontId="19" fillId="12" borderId="36" xfId="0" applyFont="1" applyFill="1" applyBorder="1" applyAlignment="1">
      <alignment horizontal="right" vertical="center" wrapText="1"/>
    </xf>
    <xf numFmtId="0" fontId="20" fillId="13" borderId="33" xfId="0" applyFont="1" applyFill="1" applyBorder="1" applyAlignment="1">
      <alignment wrapText="1"/>
    </xf>
    <xf numFmtId="0" fontId="9" fillId="13" borderId="23" xfId="0" applyFont="1" applyFill="1" applyBorder="1" applyAlignment="1">
      <alignment horizontal="center"/>
    </xf>
    <xf numFmtId="0" fontId="18" fillId="7" borderId="35" xfId="0" applyFont="1" applyFill="1" applyBorder="1" applyAlignment="1">
      <alignment horizontal="left" vertical="center"/>
    </xf>
    <xf numFmtId="0" fontId="20" fillId="13" borderId="7" xfId="0" applyFont="1" applyFill="1" applyBorder="1" applyAlignment="1">
      <alignment vertical="center" wrapText="1"/>
    </xf>
    <xf numFmtId="0" fontId="13" fillId="7" borderId="34" xfId="0" applyFont="1" applyFill="1" applyBorder="1" applyAlignment="1">
      <alignment horizontal="left" vertical="center"/>
    </xf>
    <xf numFmtId="0" fontId="20" fillId="13" borderId="17" xfId="0" applyFont="1" applyFill="1" applyBorder="1" applyAlignment="1">
      <alignment vertical="center" wrapText="1"/>
    </xf>
    <xf numFmtId="0" fontId="13" fillId="7" borderId="35" xfId="0" applyFont="1" applyFill="1" applyBorder="1" applyAlignment="1">
      <alignment horizontal="left" vertical="center"/>
    </xf>
    <xf numFmtId="0" fontId="20" fillId="13" borderId="42" xfId="0" applyFont="1" applyFill="1" applyBorder="1" applyAlignment="1">
      <alignment vertical="center" wrapText="1"/>
    </xf>
    <xf numFmtId="0" fontId="9" fillId="13" borderId="4" xfId="0" applyFont="1" applyFill="1" applyBorder="1" applyAlignment="1">
      <alignment horizontal="center"/>
    </xf>
    <xf numFmtId="0" fontId="20" fillId="13" borderId="20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horizontal="center"/>
    </xf>
    <xf numFmtId="0" fontId="9" fillId="13" borderId="21" xfId="0" applyFont="1" applyFill="1" applyBorder="1"/>
    <xf numFmtId="0" fontId="25" fillId="7" borderId="36" xfId="0" applyFont="1" applyFill="1" applyBorder="1" applyAlignment="1">
      <alignment horizontal="right" vertical="center" wrapText="1"/>
    </xf>
    <xf numFmtId="0" fontId="20" fillId="13" borderId="46" xfId="0" applyFont="1" applyFill="1" applyBorder="1" applyAlignment="1">
      <alignment wrapText="1"/>
    </xf>
    <xf numFmtId="0" fontId="9" fillId="13" borderId="3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left" vertical="center" wrapText="1"/>
    </xf>
    <xf numFmtId="0" fontId="20" fillId="7" borderId="43" xfId="0" applyFont="1" applyFill="1" applyBorder="1" applyAlignment="1">
      <alignment horizontal="left" vertical="center" wrapText="1"/>
    </xf>
    <xf numFmtId="0" fontId="16" fillId="8" borderId="16" xfId="0" applyFont="1" applyFill="1" applyBorder="1" applyAlignment="1">
      <alignment horizontal="center"/>
    </xf>
    <xf numFmtId="0" fontId="18" fillId="7" borderId="38" xfId="0" applyFont="1" applyFill="1" applyBorder="1" applyAlignment="1">
      <alignment horizontal="left" vertical="center" wrapText="1"/>
    </xf>
    <xf numFmtId="0" fontId="23" fillId="0" borderId="19" xfId="0" applyFont="1" applyBorder="1"/>
    <xf numFmtId="0" fontId="18" fillId="7" borderId="39" xfId="0" applyFont="1" applyFill="1" applyBorder="1" applyAlignment="1">
      <alignment horizontal="left" vertical="center"/>
    </xf>
    <xf numFmtId="0" fontId="20" fillId="7" borderId="20" xfId="0" applyFont="1" applyFill="1" applyBorder="1" applyAlignment="1">
      <alignment horizontal="left" vertical="center"/>
    </xf>
    <xf numFmtId="0" fontId="18" fillId="7" borderId="40" xfId="0" applyFont="1" applyFill="1" applyBorder="1" applyAlignment="1">
      <alignment horizontal="left" vertical="center"/>
    </xf>
    <xf numFmtId="0" fontId="20" fillId="7" borderId="22" xfId="0" applyFont="1" applyFill="1" applyBorder="1"/>
    <xf numFmtId="0" fontId="16" fillId="7" borderId="0" xfId="0" applyFont="1" applyFill="1" applyAlignment="1">
      <alignment horizontal="right"/>
    </xf>
    <xf numFmtId="0" fontId="21" fillId="7" borderId="0" xfId="0" applyFont="1" applyFill="1" applyAlignment="1">
      <alignment horizontal="center"/>
    </xf>
    <xf numFmtId="0" fontId="20" fillId="7" borderId="20" xfId="0" applyFont="1" applyFill="1" applyBorder="1" applyAlignment="1">
      <alignment wrapText="1"/>
    </xf>
    <xf numFmtId="0" fontId="23" fillId="0" borderId="48" xfId="0" applyFont="1" applyBorder="1"/>
    <xf numFmtId="0" fontId="20" fillId="7" borderId="22" xfId="0" applyFont="1" applyFill="1" applyBorder="1" applyAlignment="1">
      <alignment wrapText="1"/>
    </xf>
    <xf numFmtId="0" fontId="20" fillId="7" borderId="17" xfId="0" applyFont="1" applyFill="1" applyBorder="1" applyAlignment="1">
      <alignment wrapText="1"/>
    </xf>
    <xf numFmtId="0" fontId="19" fillId="7" borderId="35" xfId="0" applyFont="1" applyFill="1" applyBorder="1" applyAlignment="1">
      <alignment horizontal="right" vertical="center" wrapText="1"/>
    </xf>
    <xf numFmtId="0" fontId="20" fillId="13" borderId="20" xfId="0" applyFont="1" applyFill="1" applyBorder="1" applyAlignment="1">
      <alignment wrapText="1"/>
    </xf>
    <xf numFmtId="0" fontId="19" fillId="7" borderId="36" xfId="0" applyFont="1" applyFill="1" applyBorder="1" applyAlignment="1">
      <alignment horizontal="right" vertical="center" wrapText="1"/>
    </xf>
    <xf numFmtId="0" fontId="20" fillId="7" borderId="22" xfId="0" applyFont="1" applyFill="1" applyBorder="1" applyAlignment="1">
      <alignment vertical="top" wrapText="1"/>
    </xf>
    <xf numFmtId="0" fontId="9" fillId="7" borderId="25" xfId="0" applyFont="1" applyFill="1" applyBorder="1"/>
    <xf numFmtId="0" fontId="20" fillId="7" borderId="7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/>
    </xf>
    <xf numFmtId="0" fontId="23" fillId="0" borderId="16" xfId="0" applyFont="1" applyBorder="1"/>
    <xf numFmtId="0" fontId="16" fillId="11" borderId="16" xfId="0" applyFont="1" applyFill="1" applyBorder="1" applyAlignment="1">
      <alignment horizontal="center"/>
    </xf>
    <xf numFmtId="0" fontId="9" fillId="7" borderId="31" xfId="0" applyFont="1" applyFill="1" applyBorder="1"/>
    <xf numFmtId="0" fontId="16" fillId="7" borderId="0" xfId="0" applyFont="1" applyFill="1" applyBorder="1" applyAlignment="1">
      <alignment horizontal="right"/>
    </xf>
    <xf numFmtId="0" fontId="20" fillId="7" borderId="5" xfId="0" applyFont="1" applyFill="1" applyBorder="1" applyAlignment="1">
      <alignment vertical="top" wrapText="1"/>
    </xf>
    <xf numFmtId="0" fontId="20" fillId="7" borderId="33" xfId="0" applyFont="1" applyFill="1" applyBorder="1" applyAlignment="1">
      <alignment vertical="top" wrapText="1"/>
    </xf>
    <xf numFmtId="0" fontId="17" fillId="7" borderId="0" xfId="0" applyFont="1" applyFill="1" applyBorder="1" applyAlignment="1">
      <alignment horizontal="right" vertical="top"/>
    </xf>
    <xf numFmtId="0" fontId="20" fillId="7" borderId="8" xfId="0" applyFont="1" applyFill="1" applyBorder="1" applyAlignment="1">
      <alignment vertical="top" wrapText="1"/>
    </xf>
    <xf numFmtId="0" fontId="18" fillId="7" borderId="16" xfId="0" applyFont="1" applyFill="1" applyBorder="1" applyAlignment="1">
      <alignment horizontal="left" vertical="center"/>
    </xf>
    <xf numFmtId="0" fontId="20" fillId="7" borderId="7" xfId="0" applyFont="1" applyFill="1" applyBorder="1" applyAlignment="1">
      <alignment vertical="top"/>
    </xf>
    <xf numFmtId="0" fontId="9" fillId="7" borderId="28" xfId="0" applyFont="1" applyFill="1" applyBorder="1"/>
    <xf numFmtId="0" fontId="20" fillId="7" borderId="37" xfId="0" applyFont="1" applyFill="1" applyBorder="1" applyAlignment="1">
      <alignment vertical="top"/>
    </xf>
    <xf numFmtId="0" fontId="9" fillId="7" borderId="30" xfId="0" applyFont="1" applyFill="1" applyBorder="1" applyAlignment="1">
      <alignment horizontal="center"/>
    </xf>
    <xf numFmtId="0" fontId="9" fillId="7" borderId="26" xfId="0" applyFont="1" applyFill="1" applyBorder="1"/>
    <xf numFmtId="0" fontId="20" fillId="7" borderId="12" xfId="0" applyFont="1" applyFill="1" applyBorder="1" applyAlignment="1">
      <alignment vertical="top"/>
    </xf>
    <xf numFmtId="0" fontId="9" fillId="7" borderId="3" xfId="0" applyFont="1" applyFill="1" applyBorder="1" applyAlignment="1">
      <alignment horizontal="center"/>
    </xf>
    <xf numFmtId="0" fontId="9" fillId="7" borderId="3" xfId="0" applyFont="1" applyFill="1" applyBorder="1"/>
    <xf numFmtId="0" fontId="27" fillId="7" borderId="0" xfId="0" applyFont="1" applyFill="1"/>
    <xf numFmtId="0" fontId="14" fillId="0" borderId="0" xfId="0" applyFont="1"/>
    <xf numFmtId="0" fontId="9" fillId="0" borderId="3" xfId="0" applyFont="1" applyBorder="1"/>
    <xf numFmtId="0" fontId="9" fillId="7" borderId="3" xfId="0" applyFont="1" applyFill="1" applyBorder="1" applyAlignment="1">
      <alignment vertical="center"/>
    </xf>
    <xf numFmtId="0" fontId="30" fillId="7" borderId="4" xfId="0" applyFont="1" applyFill="1" applyBorder="1" applyAlignment="1">
      <alignment vertical="center"/>
    </xf>
    <xf numFmtId="0" fontId="9" fillId="0" borderId="4" xfId="0" applyFont="1" applyBorder="1"/>
    <xf numFmtId="0" fontId="9" fillId="0" borderId="1" xfId="0" applyFont="1" applyBorder="1"/>
    <xf numFmtId="0" fontId="30" fillId="7" borderId="4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/>
    <xf numFmtId="0" fontId="13" fillId="7" borderId="3" xfId="0" applyFont="1" applyFill="1" applyBorder="1" applyAlignment="1"/>
    <xf numFmtId="0" fontId="30" fillId="7" borderId="4" xfId="0" applyFont="1" applyFill="1" applyBorder="1" applyAlignment="1"/>
    <xf numFmtId="0" fontId="9" fillId="7" borderId="3" xfId="0" applyFont="1" applyFill="1" applyBorder="1" applyAlignment="1"/>
    <xf numFmtId="0" fontId="30" fillId="7" borderId="4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0" fontId="9" fillId="7" borderId="3" xfId="0" applyFont="1" applyFill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164" fontId="31" fillId="0" borderId="4" xfId="1" applyNumberFormat="1" applyFont="1" applyBorder="1"/>
    <xf numFmtId="9" fontId="31" fillId="0" borderId="1" xfId="2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9" fontId="31" fillId="0" borderId="5" xfId="2" applyFont="1" applyBorder="1"/>
    <xf numFmtId="0" fontId="13" fillId="0" borderId="1" xfId="0" applyFont="1" applyBorder="1" applyAlignment="1">
      <alignment wrapText="1"/>
    </xf>
    <xf numFmtId="9" fontId="13" fillId="0" borderId="5" xfId="2" applyFont="1" applyBorder="1"/>
    <xf numFmtId="0" fontId="20" fillId="0" borderId="4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3" fillId="0" borderId="1" xfId="0" applyFont="1" applyFill="1" applyBorder="1"/>
    <xf numFmtId="0" fontId="20" fillId="0" borderId="1" xfId="0" applyFont="1" applyBorder="1" applyAlignment="1">
      <alignment horizontal="left" vertical="center"/>
    </xf>
    <xf numFmtId="0" fontId="30" fillId="7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7" borderId="0" xfId="0" applyFont="1" applyFill="1" applyAlignment="1">
      <alignment horizontal="center"/>
    </xf>
    <xf numFmtId="0" fontId="9" fillId="0" borderId="3" xfId="0" applyFont="1" applyBorder="1" applyAlignment="1">
      <alignment horizontal="left"/>
    </xf>
    <xf numFmtId="0" fontId="18" fillId="0" borderId="2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left"/>
    </xf>
    <xf numFmtId="164" fontId="20" fillId="0" borderId="1" xfId="1" applyNumberFormat="1" applyFont="1" applyBorder="1"/>
    <xf numFmtId="164" fontId="18" fillId="0" borderId="5" xfId="1" applyNumberFormat="1" applyFont="1" applyBorder="1"/>
    <xf numFmtId="0" fontId="20" fillId="0" borderId="1" xfId="0" applyFont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9" fillId="13" borderId="16" xfId="0" applyFont="1" applyFill="1" applyBorder="1"/>
    <xf numFmtId="0" fontId="9" fillId="13" borderId="36" xfId="0" applyFont="1" applyFill="1" applyBorder="1"/>
    <xf numFmtId="0" fontId="21" fillId="7" borderId="54" xfId="0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1" fillId="7" borderId="42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31" xfId="0" applyFont="1" applyFill="1" applyBorder="1" applyAlignment="1">
      <alignment horizontal="center"/>
    </xf>
    <xf numFmtId="0" fontId="18" fillId="7" borderId="34" xfId="0" applyFont="1" applyFill="1" applyBorder="1" applyAlignment="1">
      <alignment horizontal="left" vertical="center" wrapText="1"/>
    </xf>
    <xf numFmtId="0" fontId="23" fillId="0" borderId="34" xfId="0" applyFont="1" applyBorder="1"/>
    <xf numFmtId="0" fontId="18" fillId="7" borderId="1" xfId="0" applyFont="1" applyFill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left" vertical="center"/>
    </xf>
    <xf numFmtId="0" fontId="19" fillId="7" borderId="20" xfId="0" applyFont="1" applyFill="1" applyBorder="1" applyAlignment="1">
      <alignment horizontal="right" vertical="center"/>
    </xf>
    <xf numFmtId="0" fontId="19" fillId="7" borderId="22" xfId="0" applyFont="1" applyFill="1" applyBorder="1" applyAlignment="1">
      <alignment horizontal="right" vertical="center"/>
    </xf>
    <xf numFmtId="0" fontId="18" fillId="7" borderId="23" xfId="0" applyFont="1" applyFill="1" applyBorder="1" applyAlignment="1">
      <alignment horizontal="right" vertical="center" wrapText="1"/>
    </xf>
    <xf numFmtId="0" fontId="23" fillId="0" borderId="24" xfId="0" applyFont="1" applyBorder="1"/>
    <xf numFmtId="0" fontId="23" fillId="0" borderId="55" xfId="0" applyFont="1" applyBorder="1"/>
    <xf numFmtId="0" fontId="20" fillId="13" borderId="37" xfId="0" applyFont="1" applyFill="1" applyBorder="1" applyAlignment="1">
      <alignment horizontal="left" vertical="center" wrapText="1"/>
    </xf>
    <xf numFmtId="0" fontId="16" fillId="7" borderId="0" xfId="0" applyFont="1" applyFill="1" applyAlignment="1">
      <alignment horizontal="center"/>
    </xf>
    <xf numFmtId="0" fontId="9" fillId="14" borderId="7" xfId="0" applyFont="1" applyFill="1" applyBorder="1" applyAlignment="1">
      <alignment vertical="center" wrapText="1"/>
    </xf>
    <xf numFmtId="0" fontId="20" fillId="7" borderId="8" xfId="0" applyFont="1" applyFill="1" applyBorder="1" applyAlignment="1">
      <alignment horizontal="right" vertical="center" wrapText="1"/>
    </xf>
    <xf numFmtId="0" fontId="9" fillId="15" borderId="5" xfId="0" applyFont="1" applyFill="1" applyBorder="1" applyAlignment="1">
      <alignment vertical="center" wrapText="1"/>
    </xf>
    <xf numFmtId="0" fontId="9" fillId="14" borderId="5" xfId="0" applyFont="1" applyFill="1" applyBorder="1" applyAlignment="1">
      <alignment vertical="center" wrapText="1"/>
    </xf>
    <xf numFmtId="0" fontId="20" fillId="7" borderId="5" xfId="0" applyFont="1" applyFill="1" applyBorder="1" applyAlignment="1">
      <alignment vertical="center" wrapText="1"/>
    </xf>
    <xf numFmtId="0" fontId="20" fillId="15" borderId="5" xfId="0" applyFont="1" applyFill="1" applyBorder="1" applyAlignment="1">
      <alignment vertical="center" wrapText="1"/>
    </xf>
    <xf numFmtId="0" fontId="20" fillId="14" borderId="33" xfId="0" applyFont="1" applyFill="1" applyBorder="1" applyAlignment="1">
      <alignment vertical="center" wrapText="1"/>
    </xf>
    <xf numFmtId="0" fontId="20" fillId="14" borderId="56" xfId="0" applyFont="1" applyFill="1" applyBorder="1" applyAlignment="1">
      <alignment vertical="center" wrapText="1"/>
    </xf>
    <xf numFmtId="0" fontId="20" fillId="15" borderId="37" xfId="0" applyFont="1" applyFill="1" applyBorder="1" applyAlignment="1">
      <alignment vertical="center" wrapText="1"/>
    </xf>
    <xf numFmtId="0" fontId="20" fillId="14" borderId="37" xfId="0" applyFont="1" applyFill="1" applyBorder="1" applyAlignment="1">
      <alignment vertical="center" wrapText="1"/>
    </xf>
    <xf numFmtId="0" fontId="20" fillId="15" borderId="27" xfId="0" applyFont="1" applyFill="1" applyBorder="1" applyAlignment="1">
      <alignment wrapText="1"/>
    </xf>
    <xf numFmtId="0" fontId="20" fillId="15" borderId="7" xfId="0" applyFont="1" applyFill="1" applyBorder="1" applyAlignment="1">
      <alignment wrapText="1"/>
    </xf>
    <xf numFmtId="0" fontId="20" fillId="15" borderId="33" xfId="0" applyFont="1" applyFill="1" applyBorder="1" applyAlignment="1">
      <alignment wrapText="1"/>
    </xf>
    <xf numFmtId="0" fontId="20" fillId="15" borderId="7" xfId="0" applyFont="1" applyFill="1" applyBorder="1" applyAlignment="1">
      <alignment vertical="center" wrapText="1"/>
    </xf>
    <xf numFmtId="0" fontId="20" fillId="15" borderId="17" xfId="0" applyFont="1" applyFill="1" applyBorder="1" applyAlignment="1">
      <alignment vertical="center" wrapText="1"/>
    </xf>
    <xf numFmtId="0" fontId="20" fillId="15" borderId="42" xfId="0" applyFont="1" applyFill="1" applyBorder="1" applyAlignment="1">
      <alignment vertical="center" wrapText="1"/>
    </xf>
    <xf numFmtId="0" fontId="20" fillId="15" borderId="20" xfId="0" applyFont="1" applyFill="1" applyBorder="1" applyAlignment="1">
      <alignment vertical="center" wrapText="1"/>
    </xf>
    <xf numFmtId="0" fontId="25" fillId="7" borderId="59" xfId="0" applyFont="1" applyFill="1" applyBorder="1" applyAlignment="1">
      <alignment horizontal="right" vertical="center" wrapText="1"/>
    </xf>
    <xf numFmtId="0" fontId="20" fillId="14" borderId="22" xfId="0" applyFont="1" applyFill="1" applyBorder="1" applyAlignment="1">
      <alignment wrapText="1"/>
    </xf>
    <xf numFmtId="0" fontId="20" fillId="14" borderId="56" xfId="0" applyFont="1" applyFill="1" applyBorder="1" applyAlignment="1">
      <alignment horizontal="left" vertical="center" wrapText="1"/>
    </xf>
    <xf numFmtId="0" fontId="20" fillId="14" borderId="27" xfId="0" applyFont="1" applyFill="1" applyBorder="1" applyAlignment="1">
      <alignment vertical="center" wrapText="1"/>
    </xf>
    <xf numFmtId="0" fontId="18" fillId="12" borderId="57" xfId="0" applyFont="1" applyFill="1" applyBorder="1" applyAlignment="1">
      <alignment horizontal="left" vertical="center"/>
    </xf>
    <xf numFmtId="0" fontId="18" fillId="12" borderId="58" xfId="0" applyFont="1" applyFill="1" applyBorder="1" applyAlignment="1">
      <alignment horizontal="left" vertical="center"/>
    </xf>
    <xf numFmtId="0" fontId="19" fillId="12" borderId="58" xfId="0" applyFont="1" applyFill="1" applyBorder="1" applyAlignment="1">
      <alignment horizontal="right" vertical="center" wrapText="1"/>
    </xf>
    <xf numFmtId="0" fontId="20" fillId="14" borderId="60" xfId="0" applyFont="1" applyFill="1" applyBorder="1" applyAlignment="1">
      <alignment wrapText="1"/>
    </xf>
    <xf numFmtId="0" fontId="19" fillId="12" borderId="59" xfId="0" applyFont="1" applyFill="1" applyBorder="1" applyAlignment="1">
      <alignment horizontal="right" vertical="center" wrapText="1"/>
    </xf>
    <xf numFmtId="0" fontId="20" fillId="7" borderId="27" xfId="0" applyFont="1" applyFill="1" applyBorder="1" applyAlignment="1">
      <alignment wrapText="1"/>
    </xf>
    <xf numFmtId="0" fontId="20" fillId="7" borderId="5" xfId="0" applyFont="1" applyFill="1" applyBorder="1" applyAlignment="1">
      <alignment wrapText="1"/>
    </xf>
    <xf numFmtId="0" fontId="20" fillId="15" borderId="5" xfId="0" applyFont="1" applyFill="1" applyBorder="1" applyAlignment="1">
      <alignment wrapText="1"/>
    </xf>
    <xf numFmtId="0" fontId="18" fillId="7" borderId="16" xfId="0" applyFont="1" applyFill="1" applyBorder="1" applyAlignment="1">
      <alignment horizontal="left" vertical="center" wrapText="1"/>
    </xf>
    <xf numFmtId="0" fontId="20" fillId="14" borderId="7" xfId="0" applyFont="1" applyFill="1" applyBorder="1" applyAlignment="1">
      <alignment vertical="center" wrapText="1"/>
    </xf>
    <xf numFmtId="0" fontId="20" fillId="14" borderId="27" xfId="0" applyFont="1" applyFill="1" applyBorder="1" applyAlignment="1">
      <alignment horizontal="left" vertical="center" wrapText="1"/>
    </xf>
    <xf numFmtId="0" fontId="20" fillId="7" borderId="27" xfId="0" applyFont="1" applyFill="1" applyBorder="1" applyAlignment="1">
      <alignment vertical="top" wrapText="1"/>
    </xf>
    <xf numFmtId="0" fontId="9" fillId="7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7" borderId="0" xfId="0" applyFont="1" applyFill="1" applyAlignment="1">
      <alignment wrapText="1"/>
    </xf>
    <xf numFmtId="0" fontId="8" fillId="7" borderId="0" xfId="0" applyFont="1" applyFill="1" applyAlignment="1">
      <alignment wrapText="1"/>
    </xf>
    <xf numFmtId="0" fontId="9" fillId="7" borderId="0" xfId="0" applyFont="1" applyFill="1" applyAlignment="1">
      <alignment vertical="center" wrapText="1"/>
    </xf>
    <xf numFmtId="0" fontId="11" fillId="7" borderId="0" xfId="0" applyFont="1" applyFill="1" applyAlignment="1">
      <alignment wrapText="1"/>
    </xf>
    <xf numFmtId="0" fontId="12" fillId="7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9" fillId="7" borderId="16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33" fillId="7" borderId="0" xfId="0" applyFont="1" applyFill="1" applyAlignment="1">
      <alignment wrapText="1"/>
    </xf>
    <xf numFmtId="0" fontId="16" fillId="10" borderId="16" xfId="0" applyFont="1" applyFill="1" applyBorder="1" applyAlignment="1">
      <alignment horizontal="center" wrapText="1"/>
    </xf>
    <xf numFmtId="0" fontId="17" fillId="7" borderId="0" xfId="0" applyFont="1" applyFill="1" applyAlignment="1">
      <alignment horizontal="right" wrapText="1"/>
    </xf>
    <xf numFmtId="0" fontId="21" fillId="7" borderId="1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center" wrapText="1"/>
    </xf>
    <xf numFmtId="16" fontId="19" fillId="7" borderId="36" xfId="0" applyNumberFormat="1" applyFont="1" applyFill="1" applyBorder="1" applyAlignment="1">
      <alignment horizontal="right" vertical="center" wrapText="1"/>
    </xf>
    <xf numFmtId="0" fontId="9" fillId="7" borderId="0" xfId="0" applyFont="1" applyFill="1" applyAlignment="1">
      <alignment horizontal="right" wrapText="1"/>
    </xf>
    <xf numFmtId="16" fontId="19" fillId="7" borderId="35" xfId="0" applyNumberFormat="1" applyFont="1" applyFill="1" applyBorder="1" applyAlignment="1">
      <alignment horizontal="right" vertical="center" wrapText="1"/>
    </xf>
    <xf numFmtId="0" fontId="22" fillId="7" borderId="36" xfId="0" applyFont="1" applyFill="1" applyBorder="1" applyAlignment="1">
      <alignment horizontal="left" vertical="center" wrapText="1"/>
    </xf>
    <xf numFmtId="0" fontId="18" fillId="12" borderId="34" xfId="0" applyFont="1" applyFill="1" applyBorder="1" applyAlignment="1">
      <alignment horizontal="left" vertical="center" wrapText="1"/>
    </xf>
    <xf numFmtId="0" fontId="20" fillId="7" borderId="27" xfId="0" applyFont="1" applyFill="1" applyBorder="1" applyAlignment="1">
      <alignment vertical="center" wrapText="1"/>
    </xf>
    <xf numFmtId="0" fontId="18" fillId="12" borderId="35" xfId="0" applyFont="1" applyFill="1" applyBorder="1" applyAlignment="1">
      <alignment horizontal="left" vertical="center" wrapText="1"/>
    </xf>
    <xf numFmtId="16" fontId="24" fillId="12" borderId="35" xfId="0" applyNumberFormat="1" applyFont="1" applyFill="1" applyBorder="1" applyAlignment="1">
      <alignment horizontal="right" vertical="center" wrapText="1"/>
    </xf>
    <xf numFmtId="0" fontId="24" fillId="12" borderId="35" xfId="0" applyFont="1" applyFill="1" applyBorder="1" applyAlignment="1">
      <alignment horizontal="right" vertical="center" wrapText="1"/>
    </xf>
    <xf numFmtId="16" fontId="19" fillId="12" borderId="35" xfId="0" applyNumberFormat="1" applyFont="1" applyFill="1" applyBorder="1" applyAlignment="1">
      <alignment horizontal="right" vertical="center" wrapText="1"/>
    </xf>
    <xf numFmtId="0" fontId="16" fillId="9" borderId="16" xfId="0" applyFont="1" applyFill="1" applyBorder="1" applyAlignment="1">
      <alignment horizontal="center" wrapText="1"/>
    </xf>
    <xf numFmtId="0" fontId="18" fillId="7" borderId="35" xfId="0" applyFont="1" applyFill="1" applyBorder="1" applyAlignment="1">
      <alignment horizontal="left" vertical="center" wrapText="1"/>
    </xf>
    <xf numFmtId="0" fontId="13" fillId="7" borderId="57" xfId="0" applyFont="1" applyFill="1" applyBorder="1" applyAlignment="1">
      <alignment horizontal="left" vertical="center" wrapText="1"/>
    </xf>
    <xf numFmtId="0" fontId="13" fillId="7" borderId="58" xfId="0" applyFont="1" applyFill="1" applyBorder="1" applyAlignment="1">
      <alignment horizontal="left" vertical="center" wrapText="1"/>
    </xf>
    <xf numFmtId="0" fontId="19" fillId="7" borderId="58" xfId="0" applyFont="1" applyFill="1" applyBorder="1" applyAlignment="1">
      <alignment horizontal="right" vertical="center" wrapText="1"/>
    </xf>
    <xf numFmtId="0" fontId="16" fillId="8" borderId="16" xfId="0" applyFont="1" applyFill="1" applyBorder="1" applyAlignment="1">
      <alignment horizontal="center" wrapText="1"/>
    </xf>
    <xf numFmtId="0" fontId="18" fillId="7" borderId="39" xfId="0" applyFont="1" applyFill="1" applyBorder="1" applyAlignment="1">
      <alignment horizontal="left" vertical="center" wrapText="1"/>
    </xf>
    <xf numFmtId="0" fontId="20" fillId="14" borderId="5" xfId="0" applyFont="1" applyFill="1" applyBorder="1" applyAlignment="1">
      <alignment horizontal="left" vertical="center" wrapText="1"/>
    </xf>
    <xf numFmtId="0" fontId="18" fillId="7" borderId="40" xfId="0" applyFont="1" applyFill="1" applyBorder="1" applyAlignment="1">
      <alignment horizontal="left" vertical="center" wrapText="1"/>
    </xf>
    <xf numFmtId="0" fontId="20" fillId="7" borderId="33" xfId="0" applyFont="1" applyFill="1" applyBorder="1" applyAlignment="1">
      <alignment wrapText="1"/>
    </xf>
    <xf numFmtId="0" fontId="16" fillId="7" borderId="0" xfId="0" applyFont="1" applyFill="1" applyAlignment="1">
      <alignment horizontal="right" wrapText="1"/>
    </xf>
    <xf numFmtId="0" fontId="21" fillId="7" borderId="0" xfId="0" applyFont="1" applyFill="1" applyAlignment="1">
      <alignment horizontal="center" wrapText="1"/>
    </xf>
    <xf numFmtId="0" fontId="20" fillId="14" borderId="33" xfId="0" applyFont="1" applyFill="1" applyBorder="1" applyAlignment="1">
      <alignment horizontal="left" vertical="center" wrapText="1"/>
    </xf>
    <xf numFmtId="0" fontId="16" fillId="11" borderId="16" xfId="0" applyFont="1" applyFill="1" applyBorder="1" applyAlignment="1">
      <alignment horizontal="center" wrapText="1"/>
    </xf>
    <xf numFmtId="0" fontId="17" fillId="7" borderId="0" xfId="0" applyFont="1" applyFill="1" applyAlignment="1">
      <alignment horizontal="right" vertical="top" wrapText="1"/>
    </xf>
    <xf numFmtId="0" fontId="20" fillId="7" borderId="7" xfId="0" applyFont="1" applyFill="1" applyBorder="1" applyAlignment="1">
      <alignment vertical="top" wrapText="1"/>
    </xf>
    <xf numFmtId="0" fontId="20" fillId="7" borderId="37" xfId="0" applyFont="1" applyFill="1" applyBorder="1" applyAlignment="1">
      <alignment vertical="top" wrapText="1"/>
    </xf>
    <xf numFmtId="0" fontId="20" fillId="7" borderId="12" xfId="0" applyFont="1" applyFill="1" applyBorder="1" applyAlignment="1">
      <alignment vertical="top" wrapText="1"/>
    </xf>
    <xf numFmtId="0" fontId="10" fillId="7" borderId="0" xfId="0" applyFont="1" applyFill="1" applyAlignment="1"/>
    <xf numFmtId="0" fontId="20" fillId="15" borderId="17" xfId="0" applyFont="1" applyFill="1" applyBorder="1" applyAlignment="1"/>
    <xf numFmtId="0" fontId="9" fillId="7" borderId="0" xfId="0" applyFont="1" applyFill="1" applyAlignment="1"/>
    <xf numFmtId="0" fontId="0" fillId="0" borderId="0" xfId="0" applyAlignment="1"/>
    <xf numFmtId="0" fontId="20" fillId="15" borderId="20" xfId="0" applyFont="1" applyFill="1" applyBorder="1" applyAlignment="1"/>
    <xf numFmtId="0" fontId="20" fillId="13" borderId="17" xfId="0" applyFont="1" applyFill="1" applyBorder="1" applyAlignment="1"/>
    <xf numFmtId="0" fontId="9" fillId="13" borderId="19" xfId="0" applyFont="1" applyFill="1" applyBorder="1" applyAlignment="1"/>
    <xf numFmtId="0" fontId="20" fillId="13" borderId="20" xfId="0" applyFont="1" applyFill="1" applyBorder="1" applyAlignment="1">
      <alignment horizontal="left"/>
    </xf>
    <xf numFmtId="0" fontId="9" fillId="13" borderId="21" xfId="0" applyFont="1" applyFill="1" applyBorder="1" applyAlignment="1"/>
    <xf numFmtId="0" fontId="9" fillId="13" borderId="16" xfId="0" applyFont="1" applyFill="1" applyBorder="1" applyAlignment="1"/>
    <xf numFmtId="0" fontId="21" fillId="7" borderId="46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left" vertical="center"/>
    </xf>
    <xf numFmtId="0" fontId="34" fillId="13" borderId="37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right" vertical="center" wrapText="1"/>
    </xf>
    <xf numFmtId="0" fontId="13" fillId="16" borderId="63" xfId="0" applyFont="1" applyFill="1" applyBorder="1" applyAlignment="1">
      <alignment horizontal="center"/>
    </xf>
    <xf numFmtId="0" fontId="9" fillId="16" borderId="18" xfId="0" applyFont="1" applyFill="1" applyBorder="1"/>
    <xf numFmtId="0" fontId="9" fillId="16" borderId="29" xfId="0" applyFont="1" applyFill="1" applyBorder="1"/>
    <xf numFmtId="0" fontId="9" fillId="16" borderId="1" xfId="0" applyFont="1" applyFill="1" applyBorder="1"/>
    <xf numFmtId="0" fontId="9" fillId="16" borderId="23" xfId="0" applyFont="1" applyFill="1" applyBorder="1"/>
    <xf numFmtId="0" fontId="9" fillId="16" borderId="44" xfId="0" applyFont="1" applyFill="1" applyBorder="1"/>
    <xf numFmtId="0" fontId="9" fillId="16" borderId="4" xfId="0" applyFont="1" applyFill="1" applyBorder="1"/>
    <xf numFmtId="0" fontId="9" fillId="16" borderId="30" xfId="0" applyFont="1" applyFill="1" applyBorder="1"/>
    <xf numFmtId="0" fontId="9" fillId="16" borderId="51" xfId="0" applyFont="1" applyFill="1" applyBorder="1"/>
    <xf numFmtId="0" fontId="9" fillId="16" borderId="49" xfId="0" applyFont="1" applyFill="1" applyBorder="1"/>
    <xf numFmtId="0" fontId="9" fillId="16" borderId="10" xfId="0" applyFont="1" applyFill="1" applyBorder="1"/>
    <xf numFmtId="0" fontId="9" fillId="16" borderId="32" xfId="0" applyFont="1" applyFill="1" applyBorder="1"/>
    <xf numFmtId="0" fontId="9" fillId="16" borderId="11" xfId="0" applyFont="1" applyFill="1" applyBorder="1"/>
    <xf numFmtId="0" fontId="9" fillId="16" borderId="6" xfId="0" applyFont="1" applyFill="1" applyBorder="1"/>
    <xf numFmtId="0" fontId="9" fillId="16" borderId="9" xfId="0" applyFont="1" applyFill="1" applyBorder="1"/>
    <xf numFmtId="0" fontId="9" fillId="16" borderId="50" xfId="0" applyFont="1" applyFill="1" applyBorder="1"/>
    <xf numFmtId="0" fontId="9" fillId="16" borderId="0" xfId="0" applyFont="1" applyFill="1"/>
    <xf numFmtId="0" fontId="9" fillId="16" borderId="18" xfId="0" applyFont="1" applyFill="1" applyBorder="1" applyAlignment="1"/>
    <xf numFmtId="0" fontId="9" fillId="16" borderId="1" xfId="0" applyFont="1" applyFill="1" applyBorder="1" applyAlignment="1"/>
    <xf numFmtId="0" fontId="9" fillId="16" borderId="2" xfId="0" applyFont="1" applyFill="1" applyBorder="1"/>
    <xf numFmtId="0" fontId="9" fillId="16" borderId="3" xfId="0" applyFont="1" applyFill="1" applyBorder="1"/>
    <xf numFmtId="0" fontId="13" fillId="7" borderId="16" xfId="0" applyFont="1" applyFill="1" applyBorder="1"/>
    <xf numFmtId="0" fontId="1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0" fillId="0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0" fillId="7" borderId="6" xfId="0" applyFont="1" applyFill="1" applyBorder="1" applyAlignment="1">
      <alignment horizontal="left"/>
    </xf>
    <xf numFmtId="0" fontId="20" fillId="7" borderId="6" xfId="0" applyFont="1" applyFill="1" applyBorder="1"/>
    <xf numFmtId="0" fontId="18" fillId="0" borderId="1" xfId="0" applyFont="1" applyFill="1" applyBorder="1"/>
    <xf numFmtId="0" fontId="9" fillId="0" borderId="6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0" fillId="0" borderId="6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0" fillId="0" borderId="9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30" fillId="0" borderId="9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horizontal="center" vertical="top" wrapText="1"/>
    </xf>
    <xf numFmtId="0" fontId="32" fillId="0" borderId="9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8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0" fillId="0" borderId="9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14" fillId="3" borderId="0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4" fillId="3" borderId="1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49" fontId="9" fillId="0" borderId="9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28" fillId="5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13" borderId="34" xfId="0" applyFont="1" applyFill="1" applyBorder="1" applyAlignment="1">
      <alignment horizontal="right" vertical="center"/>
    </xf>
    <xf numFmtId="0" fontId="9" fillId="13" borderId="52" xfId="0" applyFont="1" applyFill="1" applyBorder="1" applyAlignment="1">
      <alignment horizontal="right" vertical="center"/>
    </xf>
    <xf numFmtId="0" fontId="9" fillId="13" borderId="53" xfId="0" applyFont="1" applyFill="1" applyBorder="1" applyAlignment="1">
      <alignment horizontal="right" vertical="center"/>
    </xf>
    <xf numFmtId="0" fontId="9" fillId="13" borderId="36" xfId="0" applyFont="1" applyFill="1" applyBorder="1" applyAlignment="1">
      <alignment horizontal="right" vertical="center"/>
    </xf>
    <xf numFmtId="0" fontId="21" fillId="7" borderId="54" xfId="0" applyFont="1" applyFill="1" applyBorder="1" applyAlignment="1">
      <alignment horizontal="center"/>
    </xf>
    <xf numFmtId="0" fontId="21" fillId="7" borderId="42" xfId="0" applyFont="1" applyFill="1" applyBorder="1" applyAlignment="1">
      <alignment horizontal="center"/>
    </xf>
    <xf numFmtId="0" fontId="21" fillId="7" borderId="46" xfId="0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1" fillId="7" borderId="31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21" fillId="7" borderId="41" xfId="0" applyFont="1" applyFill="1" applyBorder="1" applyAlignment="1">
      <alignment horizontal="center"/>
    </xf>
    <xf numFmtId="0" fontId="21" fillId="7" borderId="29" xfId="0" applyFont="1" applyFill="1" applyBorder="1" applyAlignment="1">
      <alignment horizontal="center"/>
    </xf>
    <xf numFmtId="0" fontId="21" fillId="7" borderId="61" xfId="0" applyFont="1" applyFill="1" applyBorder="1" applyAlignment="1">
      <alignment horizontal="center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2305050</xdr:colOff>
      <xdr:row>4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3498DF-E2CA-46B4-AD24-BB31E4DA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"/>
          <a:ext cx="2619375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379056</xdr:colOff>
      <xdr:row>0</xdr:row>
      <xdr:rowOff>95289</xdr:rowOff>
    </xdr:from>
    <xdr:to>
      <xdr:col>2</xdr:col>
      <xdr:colOff>1449238</xdr:colOff>
      <xdr:row>3</xdr:row>
      <xdr:rowOff>186029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E7E57FD-0F75-4E5B-BBED-C4970E0B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56" y="95289"/>
          <a:ext cx="2615565" cy="887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986790</xdr:colOff>
      <xdr:row>3</xdr:row>
      <xdr:rowOff>161925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7AFA5F2-2382-4341-9E7C-550C4785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604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3AD0-9AED-4E63-8BCF-BAF136968B08}">
  <sheetPr codeName="Tabelle7"/>
  <dimension ref="A4:P125"/>
  <sheetViews>
    <sheetView showGridLines="0" tabSelected="1" workbookViewId="0">
      <selection activeCell="C48" sqref="C48:F49"/>
    </sheetView>
  </sheetViews>
  <sheetFormatPr baseColWidth="10" defaultRowHeight="14.4" x14ac:dyDescent="0.3"/>
  <cols>
    <col min="1" max="1" width="4.5546875" customWidth="1"/>
    <col min="2" max="2" width="56.33203125" customWidth="1"/>
    <col min="3" max="3" width="24.5546875" customWidth="1"/>
    <col min="4" max="4" width="10.6640625" customWidth="1"/>
    <col min="5" max="5" width="24.5546875" customWidth="1"/>
    <col min="6" max="6" width="10.6640625" customWidth="1"/>
    <col min="7" max="7" width="8.44140625" customWidth="1"/>
    <col min="8" max="8" width="15.33203125" customWidth="1"/>
    <col min="10" max="10" width="15.88671875" customWidth="1"/>
  </cols>
  <sheetData>
    <row r="4" spans="1:7" ht="18" x14ac:dyDescent="0.35">
      <c r="A4" s="477" t="s">
        <v>45</v>
      </c>
      <c r="B4" s="477"/>
      <c r="C4" s="477"/>
      <c r="D4" s="477"/>
      <c r="E4" s="477"/>
      <c r="F4" s="477"/>
    </row>
    <row r="5" spans="1:7" ht="15.6" x14ac:dyDescent="0.3">
      <c r="A5" s="16"/>
      <c r="B5" s="141"/>
      <c r="C5" s="16"/>
      <c r="D5" s="16"/>
      <c r="E5" s="16"/>
      <c r="F5" s="16"/>
    </row>
    <row r="6" spans="1:7" s="1" customFormat="1" ht="30" customHeight="1" x14ac:dyDescent="0.3">
      <c r="A6" s="478" t="s">
        <v>82</v>
      </c>
      <c r="B6" s="478"/>
      <c r="C6" s="478"/>
      <c r="D6" s="478"/>
      <c r="E6" s="478"/>
      <c r="F6" s="478"/>
      <c r="G6" s="9" t="s">
        <v>169</v>
      </c>
    </row>
    <row r="7" spans="1:7" ht="16.95" customHeight="1" x14ac:dyDescent="0.3">
      <c r="A7" s="479" t="s">
        <v>309</v>
      </c>
      <c r="B7" s="479"/>
      <c r="C7" s="479"/>
      <c r="D7" s="479"/>
      <c r="E7" s="479"/>
      <c r="F7" s="479"/>
      <c r="G7" s="476" t="s">
        <v>169</v>
      </c>
    </row>
    <row r="8" spans="1:7" x14ac:dyDescent="0.3">
      <c r="A8" s="142" t="s">
        <v>96</v>
      </c>
      <c r="B8" s="475" t="s">
        <v>17</v>
      </c>
      <c r="C8" s="475"/>
      <c r="D8" s="475"/>
      <c r="E8" s="475"/>
      <c r="F8" s="475"/>
      <c r="G8" s="476"/>
    </row>
    <row r="9" spans="1:7" x14ac:dyDescent="0.3">
      <c r="A9" s="440" t="s">
        <v>97</v>
      </c>
      <c r="B9" s="143" t="s">
        <v>32</v>
      </c>
      <c r="C9" s="352"/>
      <c r="D9" s="353"/>
      <c r="E9" s="353"/>
      <c r="F9" s="354"/>
    </row>
    <row r="10" spans="1:7" x14ac:dyDescent="0.3">
      <c r="A10" s="441"/>
      <c r="B10" s="144" t="s">
        <v>142</v>
      </c>
      <c r="C10" s="355"/>
      <c r="D10" s="356"/>
      <c r="E10" s="356"/>
      <c r="F10" s="357"/>
    </row>
    <row r="11" spans="1:7" x14ac:dyDescent="0.3">
      <c r="A11" s="145" t="s">
        <v>98</v>
      </c>
      <c r="B11" s="145" t="s">
        <v>4</v>
      </c>
      <c r="C11" s="480"/>
      <c r="D11" s="480"/>
      <c r="E11" s="480"/>
      <c r="F11" s="480"/>
    </row>
    <row r="12" spans="1:7" x14ac:dyDescent="0.3">
      <c r="A12" s="146" t="s">
        <v>99</v>
      </c>
      <c r="B12" s="146" t="s">
        <v>5</v>
      </c>
      <c r="C12" s="369"/>
      <c r="D12" s="369"/>
      <c r="E12" s="369"/>
      <c r="F12" s="369"/>
    </row>
    <row r="13" spans="1:7" x14ac:dyDescent="0.3">
      <c r="A13" s="146" t="s">
        <v>100</v>
      </c>
      <c r="B13" s="146" t="s">
        <v>6</v>
      </c>
      <c r="C13" s="369"/>
      <c r="D13" s="369"/>
      <c r="E13" s="369"/>
      <c r="F13" s="369"/>
    </row>
    <row r="14" spans="1:7" x14ac:dyDescent="0.3">
      <c r="A14" s="146" t="s">
        <v>101</v>
      </c>
      <c r="B14" s="146" t="s">
        <v>7</v>
      </c>
      <c r="C14" s="369"/>
      <c r="D14" s="369"/>
      <c r="E14" s="369"/>
      <c r="F14" s="369"/>
    </row>
    <row r="15" spans="1:7" x14ac:dyDescent="0.3">
      <c r="A15" s="146" t="s">
        <v>102</v>
      </c>
      <c r="B15" s="146" t="s">
        <v>14</v>
      </c>
      <c r="C15" s="369"/>
      <c r="D15" s="369"/>
      <c r="E15" s="369"/>
      <c r="F15" s="369"/>
    </row>
    <row r="16" spans="1:7" x14ac:dyDescent="0.3">
      <c r="A16" s="146" t="s">
        <v>103</v>
      </c>
      <c r="B16" s="146" t="s">
        <v>8</v>
      </c>
      <c r="C16" s="369"/>
      <c r="D16" s="369"/>
      <c r="E16" s="369"/>
      <c r="F16" s="369"/>
    </row>
    <row r="17" spans="1:7" x14ac:dyDescent="0.3">
      <c r="A17" s="146" t="s">
        <v>104</v>
      </c>
      <c r="B17" s="146" t="s">
        <v>9</v>
      </c>
      <c r="C17" s="369"/>
      <c r="D17" s="369"/>
      <c r="E17" s="369"/>
      <c r="F17" s="369"/>
    </row>
    <row r="18" spans="1:7" x14ac:dyDescent="0.3">
      <c r="A18" s="146" t="s">
        <v>105</v>
      </c>
      <c r="B18" s="142" t="s">
        <v>66</v>
      </c>
      <c r="C18" s="369"/>
      <c r="D18" s="369"/>
      <c r="E18" s="369"/>
      <c r="F18" s="369"/>
    </row>
    <row r="19" spans="1:7" x14ac:dyDescent="0.3">
      <c r="A19" s="481" t="s">
        <v>106</v>
      </c>
      <c r="B19" s="139" t="s">
        <v>13</v>
      </c>
      <c r="C19" s="352"/>
      <c r="D19" s="353"/>
      <c r="E19" s="353"/>
      <c r="F19" s="354"/>
      <c r="G19" s="2"/>
    </row>
    <row r="20" spans="1:7" x14ac:dyDescent="0.3">
      <c r="A20" s="482"/>
      <c r="B20" s="147" t="s">
        <v>143</v>
      </c>
      <c r="C20" s="355"/>
      <c r="D20" s="356"/>
      <c r="E20" s="356"/>
      <c r="F20" s="357"/>
      <c r="G20" s="2"/>
    </row>
    <row r="21" spans="1:7" x14ac:dyDescent="0.3">
      <c r="A21" s="146" t="s">
        <v>107</v>
      </c>
      <c r="B21" s="145" t="s">
        <v>15</v>
      </c>
      <c r="C21" s="369"/>
      <c r="D21" s="369"/>
      <c r="E21" s="369"/>
      <c r="F21" s="369"/>
    </row>
    <row r="22" spans="1:7" x14ac:dyDescent="0.3">
      <c r="A22" s="146" t="s">
        <v>108</v>
      </c>
      <c r="B22" s="146" t="s">
        <v>16</v>
      </c>
      <c r="C22" s="369"/>
      <c r="D22" s="369"/>
      <c r="E22" s="369"/>
      <c r="F22" s="369"/>
    </row>
    <row r="23" spans="1:7" x14ac:dyDescent="0.3">
      <c r="A23" s="146" t="s">
        <v>109</v>
      </c>
      <c r="B23" s="146" t="s">
        <v>18</v>
      </c>
      <c r="C23" s="369"/>
      <c r="D23" s="369"/>
      <c r="E23" s="369"/>
      <c r="F23" s="369"/>
    </row>
    <row r="24" spans="1:7" x14ac:dyDescent="0.3">
      <c r="A24" s="146" t="s">
        <v>110</v>
      </c>
      <c r="B24" s="146" t="s">
        <v>19</v>
      </c>
      <c r="C24" s="369"/>
      <c r="D24" s="369"/>
      <c r="E24" s="369"/>
      <c r="F24" s="369"/>
    </row>
    <row r="25" spans="1:7" x14ac:dyDescent="0.3">
      <c r="A25" s="146" t="s">
        <v>111</v>
      </c>
      <c r="B25" s="142" t="s">
        <v>20</v>
      </c>
      <c r="C25" s="369"/>
      <c r="D25" s="369"/>
      <c r="E25" s="369"/>
      <c r="F25" s="369"/>
    </row>
    <row r="26" spans="1:7" x14ac:dyDescent="0.3">
      <c r="A26" s="146" t="s">
        <v>112</v>
      </c>
      <c r="B26" s="475" t="s">
        <v>10</v>
      </c>
      <c r="C26" s="475"/>
      <c r="D26" s="475"/>
      <c r="E26" s="475"/>
      <c r="F26" s="475"/>
    </row>
    <row r="27" spans="1:7" x14ac:dyDescent="0.3">
      <c r="A27" s="146" t="s">
        <v>113</v>
      </c>
      <c r="B27" s="148" t="s">
        <v>6</v>
      </c>
      <c r="C27" s="369"/>
      <c r="D27" s="369"/>
      <c r="E27" s="369"/>
      <c r="F27" s="369"/>
    </row>
    <row r="28" spans="1:7" x14ac:dyDescent="0.3">
      <c r="A28" s="146" t="s">
        <v>114</v>
      </c>
      <c r="B28" s="148" t="s">
        <v>7</v>
      </c>
      <c r="C28" s="369"/>
      <c r="D28" s="369"/>
      <c r="E28" s="369"/>
      <c r="F28" s="369"/>
    </row>
    <row r="29" spans="1:7" x14ac:dyDescent="0.3">
      <c r="A29" s="146" t="s">
        <v>115</v>
      </c>
      <c r="B29" s="475" t="s">
        <v>11</v>
      </c>
      <c r="C29" s="475"/>
      <c r="D29" s="475"/>
      <c r="E29" s="475"/>
      <c r="F29" s="475"/>
    </row>
    <row r="30" spans="1:7" x14ac:dyDescent="0.3">
      <c r="A30" s="146" t="s">
        <v>116</v>
      </c>
      <c r="B30" s="148" t="s">
        <v>12</v>
      </c>
      <c r="C30" s="369"/>
      <c r="D30" s="369"/>
      <c r="E30" s="369"/>
      <c r="F30" s="369"/>
    </row>
    <row r="31" spans="1:7" x14ac:dyDescent="0.3">
      <c r="A31" s="146" t="s">
        <v>117</v>
      </c>
      <c r="B31" s="148" t="s">
        <v>6</v>
      </c>
      <c r="C31" s="369"/>
      <c r="D31" s="369"/>
      <c r="E31" s="369"/>
      <c r="F31" s="369"/>
    </row>
    <row r="32" spans="1:7" x14ac:dyDescent="0.3">
      <c r="A32" s="146" t="s">
        <v>118</v>
      </c>
      <c r="B32" s="148" t="s">
        <v>7</v>
      </c>
      <c r="C32" s="369"/>
      <c r="D32" s="369"/>
      <c r="E32" s="369"/>
      <c r="F32" s="369"/>
    </row>
    <row r="33" spans="1:7" x14ac:dyDescent="0.3">
      <c r="A33" s="146" t="s">
        <v>119</v>
      </c>
      <c r="B33" s="148" t="s">
        <v>8</v>
      </c>
      <c r="C33" s="370"/>
      <c r="D33" s="334"/>
      <c r="E33" s="334"/>
      <c r="F33" s="335"/>
    </row>
    <row r="34" spans="1:7" x14ac:dyDescent="0.3">
      <c r="A34" s="146" t="s">
        <v>120</v>
      </c>
      <c r="B34" s="148" t="s">
        <v>9</v>
      </c>
      <c r="C34" s="369"/>
      <c r="D34" s="369"/>
      <c r="E34" s="369"/>
      <c r="F34" s="369"/>
    </row>
    <row r="35" spans="1:7" x14ac:dyDescent="0.3">
      <c r="A35" s="146" t="s">
        <v>121</v>
      </c>
      <c r="B35" s="474" t="s">
        <v>21</v>
      </c>
      <c r="C35" s="475"/>
      <c r="D35" s="475"/>
      <c r="E35" s="475"/>
      <c r="F35" s="475"/>
    </row>
    <row r="36" spans="1:7" x14ac:dyDescent="0.3">
      <c r="A36" s="440" t="s">
        <v>122</v>
      </c>
      <c r="B36" s="139" t="s">
        <v>22</v>
      </c>
      <c r="C36" s="352"/>
      <c r="D36" s="353"/>
      <c r="E36" s="353"/>
      <c r="F36" s="354"/>
      <c r="G36" s="6"/>
    </row>
    <row r="37" spans="1:7" x14ac:dyDescent="0.3">
      <c r="A37" s="441"/>
      <c r="B37" s="147" t="s">
        <v>144</v>
      </c>
      <c r="C37" s="355"/>
      <c r="D37" s="356"/>
      <c r="E37" s="356"/>
      <c r="F37" s="357"/>
      <c r="G37" s="6"/>
    </row>
    <row r="38" spans="1:7" ht="70.2" customHeight="1" x14ac:dyDescent="0.3">
      <c r="A38" s="149" t="s">
        <v>123</v>
      </c>
      <c r="B38" s="150" t="s">
        <v>318</v>
      </c>
      <c r="C38" s="369"/>
      <c r="D38" s="369"/>
      <c r="E38" s="369"/>
      <c r="F38" s="369"/>
    </row>
    <row r="39" spans="1:7" ht="22.2" customHeight="1" x14ac:dyDescent="0.3">
      <c r="A39" s="166" t="s">
        <v>124</v>
      </c>
      <c r="B39" s="159" t="s">
        <v>332</v>
      </c>
      <c r="C39" s="328"/>
      <c r="D39" s="336"/>
      <c r="E39" s="337"/>
      <c r="F39" s="338"/>
    </row>
    <row r="40" spans="1:7" ht="17.399999999999999" customHeight="1" x14ac:dyDescent="0.3">
      <c r="A40" s="146" t="s">
        <v>314</v>
      </c>
      <c r="B40" s="327" t="s">
        <v>330</v>
      </c>
      <c r="C40" s="328"/>
      <c r="D40" s="336"/>
      <c r="E40" s="337"/>
      <c r="F40" s="338"/>
    </row>
    <row r="41" spans="1:7" ht="20.399999999999999" customHeight="1" x14ac:dyDescent="0.3">
      <c r="A41" s="146" t="s">
        <v>315</v>
      </c>
      <c r="B41" s="327" t="s">
        <v>331</v>
      </c>
      <c r="C41" s="329"/>
      <c r="D41" s="336"/>
      <c r="E41" s="337"/>
      <c r="F41" s="338"/>
    </row>
    <row r="42" spans="1:7" x14ac:dyDescent="0.3">
      <c r="A42" s="146" t="s">
        <v>125</v>
      </c>
      <c r="B42" s="151" t="s">
        <v>46</v>
      </c>
      <c r="C42" s="448"/>
      <c r="D42" s="449"/>
      <c r="E42" s="449"/>
      <c r="F42" s="450"/>
    </row>
    <row r="43" spans="1:7" ht="15" thickBot="1" x14ac:dyDescent="0.35">
      <c r="A43" s="146" t="s">
        <v>126</v>
      </c>
      <c r="B43" s="332" t="s">
        <v>313</v>
      </c>
      <c r="C43" s="454" t="s">
        <v>355</v>
      </c>
      <c r="D43" s="455"/>
      <c r="E43" s="455"/>
      <c r="F43" s="455"/>
    </row>
    <row r="44" spans="1:7" ht="15" thickBot="1" x14ac:dyDescent="0.35">
      <c r="A44" s="146" t="s">
        <v>316</v>
      </c>
      <c r="B44" s="330" t="s">
        <v>330</v>
      </c>
      <c r="C44" s="295">
        <v>0</v>
      </c>
      <c r="D44" s="333"/>
      <c r="E44" s="334"/>
      <c r="F44" s="335"/>
    </row>
    <row r="45" spans="1:7" ht="15" thickBot="1" x14ac:dyDescent="0.35">
      <c r="A45" s="146" t="s">
        <v>317</v>
      </c>
      <c r="B45" s="330" t="s">
        <v>331</v>
      </c>
      <c r="C45" s="295">
        <f>C44*C46</f>
        <v>0</v>
      </c>
      <c r="D45" s="333"/>
      <c r="E45" s="334"/>
      <c r="F45" s="335"/>
    </row>
    <row r="46" spans="1:7" ht="15" thickBot="1" x14ac:dyDescent="0.35">
      <c r="A46" s="146" t="s">
        <v>375</v>
      </c>
      <c r="B46" s="331" t="s">
        <v>319</v>
      </c>
      <c r="C46" s="295">
        <v>1</v>
      </c>
      <c r="D46" s="333"/>
      <c r="E46" s="334"/>
      <c r="F46" s="335"/>
    </row>
    <row r="47" spans="1:7" s="1" customFormat="1" ht="16.95" customHeight="1" x14ac:dyDescent="0.3">
      <c r="A47" s="451" t="s">
        <v>310</v>
      </c>
      <c r="B47" s="452"/>
      <c r="C47" s="451"/>
      <c r="D47" s="451"/>
      <c r="E47" s="451"/>
      <c r="F47" s="453"/>
    </row>
    <row r="48" spans="1:7" x14ac:dyDescent="0.3">
      <c r="A48" s="440">
        <v>1</v>
      </c>
      <c r="B48" s="152" t="s">
        <v>26</v>
      </c>
      <c r="C48" s="352"/>
      <c r="D48" s="353"/>
      <c r="E48" s="353"/>
      <c r="F48" s="354"/>
      <c r="G48" s="5"/>
    </row>
    <row r="49" spans="1:16" x14ac:dyDescent="0.3">
      <c r="A49" s="441"/>
      <c r="B49" s="153" t="s">
        <v>146</v>
      </c>
      <c r="C49" s="355"/>
      <c r="D49" s="356"/>
      <c r="E49" s="356"/>
      <c r="F49" s="357"/>
      <c r="G49" s="5"/>
    </row>
    <row r="50" spans="1:16" x14ac:dyDescent="0.3">
      <c r="A50" s="350">
        <v>2</v>
      </c>
      <c r="B50" s="152" t="s">
        <v>23</v>
      </c>
      <c r="C50" s="442"/>
      <c r="D50" s="443"/>
      <c r="E50" s="443"/>
      <c r="F50" s="444"/>
    </row>
    <row r="51" spans="1:16" x14ac:dyDescent="0.3">
      <c r="A51" s="351"/>
      <c r="B51" s="153" t="s">
        <v>146</v>
      </c>
      <c r="C51" s="445"/>
      <c r="D51" s="446"/>
      <c r="E51" s="446"/>
      <c r="F51" s="447"/>
      <c r="G51" s="5"/>
    </row>
    <row r="52" spans="1:16" x14ac:dyDescent="0.3">
      <c r="A52" s="350">
        <v>3</v>
      </c>
      <c r="B52" s="152" t="s">
        <v>47</v>
      </c>
      <c r="C52" s="352"/>
      <c r="D52" s="353"/>
      <c r="E52" s="353"/>
      <c r="F52" s="354"/>
      <c r="H52" s="3"/>
      <c r="I52" s="3"/>
      <c r="J52" s="3"/>
      <c r="K52" s="4"/>
      <c r="L52" s="3"/>
      <c r="M52" s="3"/>
      <c r="N52" s="3"/>
      <c r="O52" s="3"/>
      <c r="P52" s="3"/>
    </row>
    <row r="53" spans="1:16" x14ac:dyDescent="0.3">
      <c r="A53" s="351"/>
      <c r="B53" s="153" t="s">
        <v>146</v>
      </c>
      <c r="C53" s="355"/>
      <c r="D53" s="356"/>
      <c r="E53" s="356"/>
      <c r="F53" s="357"/>
      <c r="G53" s="5"/>
      <c r="H53" s="3"/>
      <c r="I53" s="3"/>
      <c r="J53" s="3"/>
      <c r="K53" s="4"/>
      <c r="L53" s="3"/>
      <c r="M53" s="3"/>
      <c r="N53" s="3"/>
      <c r="O53" s="3"/>
      <c r="P53" s="3"/>
    </row>
    <row r="54" spans="1:16" x14ac:dyDescent="0.3">
      <c r="A54" s="358" t="s">
        <v>83</v>
      </c>
      <c r="B54" s="154" t="s">
        <v>28</v>
      </c>
      <c r="C54" s="360"/>
      <c r="D54" s="361"/>
      <c r="E54" s="361"/>
      <c r="F54" s="362"/>
    </row>
    <row r="55" spans="1:16" ht="41.4" x14ac:dyDescent="0.3">
      <c r="A55" s="359"/>
      <c r="B55" s="155" t="s">
        <v>145</v>
      </c>
      <c r="C55" s="363"/>
      <c r="D55" s="364"/>
      <c r="E55" s="364"/>
      <c r="F55" s="365"/>
      <c r="G55" s="6"/>
    </row>
    <row r="56" spans="1:16" x14ac:dyDescent="0.3">
      <c r="A56" s="358" t="s">
        <v>84</v>
      </c>
      <c r="B56" s="154" t="s">
        <v>29</v>
      </c>
      <c r="C56" s="360"/>
      <c r="D56" s="361"/>
      <c r="E56" s="361"/>
      <c r="F56" s="362"/>
    </row>
    <row r="57" spans="1:16" ht="27.6" x14ac:dyDescent="0.3">
      <c r="A57" s="359"/>
      <c r="B57" s="155" t="s">
        <v>147</v>
      </c>
      <c r="C57" s="363"/>
      <c r="D57" s="364"/>
      <c r="E57" s="364"/>
      <c r="F57" s="365"/>
      <c r="G57" s="6"/>
    </row>
    <row r="58" spans="1:16" x14ac:dyDescent="0.3">
      <c r="A58" s="156">
        <v>4</v>
      </c>
      <c r="B58" s="157" t="s">
        <v>53</v>
      </c>
      <c r="C58" s="369"/>
      <c r="D58" s="369"/>
      <c r="E58" s="369"/>
      <c r="F58" s="369"/>
    </row>
    <row r="59" spans="1:16" x14ac:dyDescent="0.3">
      <c r="A59" s="350">
        <v>5</v>
      </c>
      <c r="B59" s="152" t="s">
        <v>27</v>
      </c>
      <c r="C59" s="352"/>
      <c r="D59" s="353"/>
      <c r="E59" s="353"/>
      <c r="F59" s="354"/>
    </row>
    <row r="60" spans="1:16" x14ac:dyDescent="0.3">
      <c r="A60" s="351"/>
      <c r="B60" s="153" t="s">
        <v>148</v>
      </c>
      <c r="C60" s="355"/>
      <c r="D60" s="356"/>
      <c r="E60" s="356"/>
      <c r="F60" s="357"/>
      <c r="G60" s="2"/>
    </row>
    <row r="61" spans="1:16" x14ac:dyDescent="0.3">
      <c r="A61" s="158" t="s">
        <v>87</v>
      </c>
      <c r="B61" s="159" t="s">
        <v>51</v>
      </c>
      <c r="C61" s="369"/>
      <c r="D61" s="369"/>
      <c r="E61" s="369"/>
      <c r="F61" s="369"/>
    </row>
    <row r="62" spans="1:16" x14ac:dyDescent="0.3">
      <c r="A62" s="358" t="s">
        <v>88</v>
      </c>
      <c r="B62" s="154" t="s">
        <v>86</v>
      </c>
      <c r="C62" s="426" t="s">
        <v>169</v>
      </c>
      <c r="D62" s="427"/>
      <c r="E62" s="427"/>
      <c r="F62" s="428"/>
    </row>
    <row r="63" spans="1:16" x14ac:dyDescent="0.3">
      <c r="A63" s="359"/>
      <c r="B63" s="153" t="s">
        <v>149</v>
      </c>
      <c r="C63" s="429"/>
      <c r="D63" s="430"/>
      <c r="E63" s="430"/>
      <c r="F63" s="431"/>
      <c r="G63" s="2"/>
    </row>
    <row r="64" spans="1:16" s="3" customFormat="1" x14ac:dyDescent="0.3">
      <c r="A64" s="438" t="s">
        <v>89</v>
      </c>
      <c r="B64" s="160" t="s">
        <v>79</v>
      </c>
      <c r="C64" s="432"/>
      <c r="D64" s="433"/>
      <c r="E64" s="433"/>
      <c r="F64" s="434"/>
      <c r="H64" s="5"/>
    </row>
    <row r="65" spans="1:8" s="3" customFormat="1" ht="26.4" customHeight="1" x14ac:dyDescent="0.3">
      <c r="A65" s="439"/>
      <c r="B65" s="155" t="s">
        <v>320</v>
      </c>
      <c r="C65" s="435"/>
      <c r="D65" s="436"/>
      <c r="E65" s="436"/>
      <c r="F65" s="437"/>
      <c r="G65" s="6"/>
      <c r="H65" s="5"/>
    </row>
    <row r="66" spans="1:8" x14ac:dyDescent="0.3">
      <c r="A66" s="158" t="s">
        <v>90</v>
      </c>
      <c r="B66" s="159" t="s">
        <v>52</v>
      </c>
      <c r="C66" s="369"/>
      <c r="D66" s="369"/>
      <c r="E66" s="369"/>
      <c r="F66" s="369"/>
    </row>
    <row r="67" spans="1:8" x14ac:dyDescent="0.3">
      <c r="A67" s="158" t="s">
        <v>91</v>
      </c>
      <c r="B67" s="159" t="s">
        <v>80</v>
      </c>
      <c r="C67" s="370"/>
      <c r="D67" s="334"/>
      <c r="E67" s="334"/>
      <c r="F67" s="335"/>
    </row>
    <row r="68" spans="1:8" x14ac:dyDescent="0.3">
      <c r="A68" s="148">
        <v>6</v>
      </c>
      <c r="B68" s="161" t="s">
        <v>30</v>
      </c>
      <c r="C68" s="369"/>
      <c r="D68" s="369"/>
      <c r="E68" s="369"/>
      <c r="F68" s="369"/>
    </row>
    <row r="69" spans="1:8" x14ac:dyDescent="0.3">
      <c r="A69" s="358" t="s">
        <v>92</v>
      </c>
      <c r="B69" s="160" t="s">
        <v>68</v>
      </c>
      <c r="C69" s="389"/>
      <c r="D69" s="390"/>
      <c r="E69" s="390"/>
      <c r="F69" s="391"/>
    </row>
    <row r="70" spans="1:8" ht="41.4" x14ac:dyDescent="0.3">
      <c r="A70" s="359"/>
      <c r="B70" s="155" t="s">
        <v>150</v>
      </c>
      <c r="C70" s="392"/>
      <c r="D70" s="393"/>
      <c r="E70" s="393"/>
      <c r="F70" s="394"/>
      <c r="G70" s="6"/>
    </row>
    <row r="71" spans="1:8" x14ac:dyDescent="0.3">
      <c r="A71" s="358" t="s">
        <v>94</v>
      </c>
      <c r="B71" s="160" t="s">
        <v>93</v>
      </c>
      <c r="C71" s="360"/>
      <c r="D71" s="361"/>
      <c r="E71" s="361"/>
      <c r="F71" s="362"/>
    </row>
    <row r="72" spans="1:8" ht="41.4" x14ac:dyDescent="0.3">
      <c r="A72" s="359"/>
      <c r="B72" s="155" t="s">
        <v>151</v>
      </c>
      <c r="C72" s="363"/>
      <c r="D72" s="364"/>
      <c r="E72" s="364"/>
      <c r="F72" s="365"/>
      <c r="G72" s="6"/>
    </row>
    <row r="73" spans="1:8" x14ac:dyDescent="0.3">
      <c r="A73" s="456" t="s">
        <v>95</v>
      </c>
      <c r="B73" s="160" t="s">
        <v>31</v>
      </c>
      <c r="C73" s="458"/>
      <c r="D73" s="459"/>
      <c r="E73" s="459"/>
      <c r="F73" s="460"/>
    </row>
    <row r="74" spans="1:8" x14ac:dyDescent="0.3">
      <c r="A74" s="457"/>
      <c r="B74" s="155" t="s">
        <v>152</v>
      </c>
      <c r="C74" s="461"/>
      <c r="D74" s="462"/>
      <c r="E74" s="462"/>
      <c r="F74" s="463"/>
      <c r="G74" s="6"/>
    </row>
    <row r="75" spans="1:8" ht="16.95" customHeight="1" x14ac:dyDescent="0.3">
      <c r="A75" s="464" t="s">
        <v>135</v>
      </c>
      <c r="B75" s="465"/>
      <c r="C75" s="465"/>
      <c r="D75" s="465"/>
      <c r="E75" s="465"/>
      <c r="F75" s="466"/>
    </row>
    <row r="76" spans="1:8" x14ac:dyDescent="0.3">
      <c r="A76" s="148">
        <v>7</v>
      </c>
      <c r="B76" s="162" t="s">
        <v>328</v>
      </c>
      <c r="C76" s="188" t="s">
        <v>131</v>
      </c>
      <c r="D76" s="163">
        <f>IF(C45&gt;0,C45,C45/C46)</f>
        <v>0</v>
      </c>
      <c r="E76" s="387" t="s">
        <v>60</v>
      </c>
      <c r="F76" s="387"/>
    </row>
    <row r="77" spans="1:8" x14ac:dyDescent="0.3">
      <c r="A77" s="182"/>
      <c r="B77" s="183"/>
      <c r="C77" s="188" t="s">
        <v>329</v>
      </c>
      <c r="D77" s="163">
        <f>IF(C44&gt;0,C44,C44*C46)</f>
        <v>0</v>
      </c>
      <c r="E77" s="184"/>
      <c r="F77" s="187" t="s">
        <v>131</v>
      </c>
      <c r="G77" s="187" t="s">
        <v>329</v>
      </c>
    </row>
    <row r="78" spans="1:8" x14ac:dyDescent="0.3">
      <c r="A78" s="358" t="s">
        <v>129</v>
      </c>
      <c r="B78" s="468" t="s">
        <v>54</v>
      </c>
      <c r="C78" s="146" t="s">
        <v>55</v>
      </c>
      <c r="D78" s="164">
        <v>0.3</v>
      </c>
      <c r="E78" s="146" t="s">
        <v>322</v>
      </c>
      <c r="F78" s="185">
        <f>$D$76*D78</f>
        <v>0</v>
      </c>
      <c r="G78" s="185">
        <f>$D$77*D78</f>
        <v>0</v>
      </c>
    </row>
    <row r="79" spans="1:8" x14ac:dyDescent="0.3">
      <c r="A79" s="467"/>
      <c r="B79" s="469"/>
      <c r="C79" s="146" t="s">
        <v>56</v>
      </c>
      <c r="D79" s="164">
        <v>0.25</v>
      </c>
      <c r="E79" s="146" t="s">
        <v>323</v>
      </c>
      <c r="F79" s="185">
        <f>$D$76*D79</f>
        <v>0</v>
      </c>
      <c r="G79" s="185">
        <f>$D$77*D79</f>
        <v>0</v>
      </c>
    </row>
    <row r="80" spans="1:8" ht="45.6" customHeight="1" x14ac:dyDescent="0.3">
      <c r="A80" s="467"/>
      <c r="B80" s="469"/>
      <c r="C80" s="165" t="s">
        <v>58</v>
      </c>
      <c r="D80" s="164">
        <v>0.2</v>
      </c>
      <c r="E80" s="165" t="s">
        <v>324</v>
      </c>
      <c r="F80" s="185">
        <f>$D$76*D80</f>
        <v>0</v>
      </c>
      <c r="G80" s="185">
        <f>$D$77*D80</f>
        <v>0</v>
      </c>
    </row>
    <row r="81" spans="1:7" x14ac:dyDescent="0.3">
      <c r="A81" s="467"/>
      <c r="B81" s="469"/>
      <c r="C81" s="166" t="s">
        <v>59</v>
      </c>
      <c r="D81" s="167">
        <v>0.25</v>
      </c>
      <c r="E81" s="166" t="s">
        <v>325</v>
      </c>
      <c r="F81" s="185">
        <f>$D$76*D81</f>
        <v>0</v>
      </c>
      <c r="G81" s="185">
        <f>$D$77*D81</f>
        <v>0</v>
      </c>
    </row>
    <row r="82" spans="1:7" x14ac:dyDescent="0.3">
      <c r="A82" s="359"/>
      <c r="B82" s="470"/>
      <c r="C82" s="168" t="s">
        <v>57</v>
      </c>
      <c r="D82" s="169">
        <f>SUM(D78:D81)</f>
        <v>1</v>
      </c>
      <c r="E82" s="168" t="s">
        <v>326</v>
      </c>
      <c r="F82" s="186">
        <f>SUM(F78:F81)</f>
        <v>0</v>
      </c>
      <c r="G82" s="186">
        <f>SUM(G78:G81)</f>
        <v>0</v>
      </c>
    </row>
    <row r="83" spans="1:7" ht="27.6" x14ac:dyDescent="0.3">
      <c r="A83" s="158" t="s">
        <v>130</v>
      </c>
      <c r="B83" s="170" t="s">
        <v>327</v>
      </c>
      <c r="C83" s="471"/>
      <c r="D83" s="472"/>
      <c r="E83" s="472"/>
      <c r="F83" s="473"/>
    </row>
    <row r="84" spans="1:7" x14ac:dyDescent="0.3">
      <c r="A84" s="358" t="s">
        <v>132</v>
      </c>
      <c r="B84" s="160" t="s">
        <v>39</v>
      </c>
      <c r="C84" s="389"/>
      <c r="D84" s="390"/>
      <c r="E84" s="390"/>
      <c r="F84" s="391"/>
    </row>
    <row r="85" spans="1:7" ht="55.2" x14ac:dyDescent="0.3">
      <c r="A85" s="359"/>
      <c r="B85" s="155" t="s">
        <v>153</v>
      </c>
      <c r="C85" s="392"/>
      <c r="D85" s="393"/>
      <c r="E85" s="393"/>
      <c r="F85" s="394"/>
      <c r="G85" s="6"/>
    </row>
    <row r="86" spans="1:7" x14ac:dyDescent="0.3">
      <c r="A86" s="358" t="s">
        <v>134</v>
      </c>
      <c r="B86" s="160" t="s">
        <v>35</v>
      </c>
      <c r="C86" s="352"/>
      <c r="D86" s="353"/>
      <c r="E86" s="353"/>
      <c r="F86" s="354"/>
    </row>
    <row r="87" spans="1:7" ht="27.6" x14ac:dyDescent="0.3">
      <c r="A87" s="359"/>
      <c r="B87" s="155" t="s">
        <v>321</v>
      </c>
      <c r="C87" s="355"/>
      <c r="D87" s="356"/>
      <c r="E87" s="356"/>
      <c r="F87" s="357"/>
      <c r="G87" s="6"/>
    </row>
    <row r="88" spans="1:7" x14ac:dyDescent="0.3">
      <c r="A88" s="350">
        <v>8</v>
      </c>
      <c r="B88" s="171" t="s">
        <v>61</v>
      </c>
      <c r="C88" s="407"/>
      <c r="D88" s="408"/>
      <c r="E88" s="408"/>
      <c r="F88" s="409"/>
    </row>
    <row r="89" spans="1:7" ht="45.6" customHeight="1" x14ac:dyDescent="0.3">
      <c r="A89" s="351"/>
      <c r="B89" s="155" t="s">
        <v>154</v>
      </c>
      <c r="C89" s="410"/>
      <c r="D89" s="411"/>
      <c r="E89" s="411"/>
      <c r="F89" s="412"/>
      <c r="G89" s="6"/>
    </row>
    <row r="90" spans="1:7" x14ac:dyDescent="0.3">
      <c r="A90" s="148">
        <v>9</v>
      </c>
      <c r="B90" s="172" t="s">
        <v>69</v>
      </c>
      <c r="C90" s="371"/>
      <c r="D90" s="372"/>
      <c r="E90" s="372"/>
      <c r="F90" s="373"/>
    </row>
    <row r="91" spans="1:7" s="3" customFormat="1" x14ac:dyDescent="0.3">
      <c r="A91" s="173">
        <v>10</v>
      </c>
      <c r="B91" s="174" t="s">
        <v>33</v>
      </c>
      <c r="C91" s="374"/>
      <c r="D91" s="374"/>
      <c r="E91" s="374"/>
      <c r="F91" s="374"/>
    </row>
    <row r="92" spans="1:7" s="1" customFormat="1" ht="16.95" customHeight="1" x14ac:dyDescent="0.3">
      <c r="A92" s="375" t="s">
        <v>311</v>
      </c>
      <c r="B92" s="375"/>
      <c r="C92" s="375"/>
      <c r="D92" s="375"/>
      <c r="E92" s="375"/>
      <c r="F92" s="376"/>
    </row>
    <row r="93" spans="1:7" x14ac:dyDescent="0.3">
      <c r="A93" s="148">
        <v>14</v>
      </c>
      <c r="B93" s="175" t="s">
        <v>62</v>
      </c>
      <c r="C93" s="423"/>
      <c r="D93" s="423"/>
      <c r="E93" s="423"/>
      <c r="F93" s="423"/>
    </row>
    <row r="94" spans="1:7" x14ac:dyDescent="0.3">
      <c r="A94" s="350">
        <v>15</v>
      </c>
      <c r="B94" s="160" t="s">
        <v>137</v>
      </c>
      <c r="C94" s="352"/>
      <c r="D94" s="353"/>
      <c r="E94" s="353"/>
      <c r="F94" s="354"/>
    </row>
    <row r="95" spans="1:7" x14ac:dyDescent="0.3">
      <c r="A95" s="351"/>
      <c r="B95" s="155" t="s">
        <v>155</v>
      </c>
      <c r="C95" s="355"/>
      <c r="D95" s="356"/>
      <c r="E95" s="356"/>
      <c r="F95" s="357"/>
      <c r="G95" s="2"/>
    </row>
    <row r="96" spans="1:7" x14ac:dyDescent="0.3">
      <c r="A96" s="413">
        <v>16</v>
      </c>
      <c r="B96" s="160" t="s">
        <v>63</v>
      </c>
      <c r="C96" s="415"/>
      <c r="D96" s="416"/>
      <c r="E96" s="416"/>
      <c r="F96" s="417"/>
    </row>
    <row r="97" spans="1:7" x14ac:dyDescent="0.3">
      <c r="A97" s="414"/>
      <c r="B97" s="155" t="s">
        <v>156</v>
      </c>
      <c r="C97" s="418"/>
      <c r="D97" s="419"/>
      <c r="E97" s="419"/>
      <c r="F97" s="420"/>
      <c r="G97" s="6"/>
    </row>
    <row r="98" spans="1:7" s="1" customFormat="1" ht="16.95" customHeight="1" x14ac:dyDescent="0.3">
      <c r="A98" s="424" t="s">
        <v>312</v>
      </c>
      <c r="B98" s="424"/>
      <c r="C98" s="424"/>
      <c r="D98" s="424"/>
      <c r="E98" s="424"/>
      <c r="F98" s="425"/>
    </row>
    <row r="99" spans="1:7" x14ac:dyDescent="0.3">
      <c r="A99" s="368"/>
      <c r="B99" s="160" t="s">
        <v>64</v>
      </c>
      <c r="C99" s="360"/>
      <c r="D99" s="361"/>
      <c r="E99" s="361"/>
      <c r="F99" s="362"/>
      <c r="G99" s="6"/>
    </row>
    <row r="100" spans="1:7" x14ac:dyDescent="0.3">
      <c r="A100" s="368"/>
      <c r="B100" s="155" t="s">
        <v>156</v>
      </c>
      <c r="C100" s="363"/>
      <c r="D100" s="364"/>
      <c r="E100" s="364"/>
      <c r="F100" s="365"/>
      <c r="G100" s="6"/>
    </row>
    <row r="101" spans="1:7" x14ac:dyDescent="0.3">
      <c r="A101" s="368"/>
      <c r="B101" s="160" t="s">
        <v>65</v>
      </c>
      <c r="C101" s="353" t="s">
        <v>169</v>
      </c>
      <c r="D101" s="353"/>
      <c r="E101" s="353"/>
      <c r="F101" s="354"/>
    </row>
    <row r="102" spans="1:7" x14ac:dyDescent="0.3">
      <c r="A102" s="368"/>
      <c r="B102" s="176" t="s">
        <v>157</v>
      </c>
      <c r="C102" s="366"/>
      <c r="D102" s="366"/>
      <c r="E102" s="366"/>
      <c r="F102" s="367"/>
      <c r="G102" s="6"/>
    </row>
    <row r="103" spans="1:7" s="1" customFormat="1" ht="30" customHeight="1" x14ac:dyDescent="0.3">
      <c r="A103" s="344" t="s">
        <v>81</v>
      </c>
      <c r="B103" s="344"/>
      <c r="C103" s="344"/>
      <c r="D103" s="344"/>
      <c r="E103" s="344"/>
      <c r="F103" s="344"/>
    </row>
    <row r="104" spans="1:7" ht="16.95" customHeight="1" x14ac:dyDescent="0.3">
      <c r="A104" s="345" t="s">
        <v>171</v>
      </c>
      <c r="B104" s="346"/>
      <c r="C104" s="346"/>
      <c r="D104" s="346"/>
      <c r="E104" s="346"/>
      <c r="F104" s="347"/>
    </row>
    <row r="105" spans="1:7" x14ac:dyDescent="0.3">
      <c r="A105" s="388">
        <v>11</v>
      </c>
      <c r="B105" s="171" t="s">
        <v>36</v>
      </c>
      <c r="C105" s="389"/>
      <c r="D105" s="390"/>
      <c r="E105" s="390"/>
      <c r="F105" s="391"/>
    </row>
    <row r="106" spans="1:7" ht="28.95" customHeight="1" x14ac:dyDescent="0.3">
      <c r="A106" s="388"/>
      <c r="B106" s="155" t="s">
        <v>158</v>
      </c>
      <c r="C106" s="392"/>
      <c r="D106" s="393"/>
      <c r="E106" s="393"/>
      <c r="F106" s="394"/>
      <c r="G106" s="6"/>
    </row>
    <row r="107" spans="1:7" s="3" customFormat="1" x14ac:dyDescent="0.3">
      <c r="A107" s="388">
        <v>12</v>
      </c>
      <c r="B107" s="171" t="s">
        <v>37</v>
      </c>
      <c r="C107" s="377"/>
      <c r="D107" s="378"/>
      <c r="E107" s="378"/>
      <c r="F107" s="379"/>
    </row>
    <row r="108" spans="1:7" s="3" customFormat="1" x14ac:dyDescent="0.3">
      <c r="A108" s="388"/>
      <c r="B108" s="155" t="s">
        <v>159</v>
      </c>
      <c r="C108" s="380"/>
      <c r="D108" s="381"/>
      <c r="E108" s="381"/>
      <c r="F108" s="382"/>
      <c r="G108" s="6"/>
    </row>
    <row r="109" spans="1:7" x14ac:dyDescent="0.3">
      <c r="A109" s="388">
        <v>13</v>
      </c>
      <c r="B109" s="160" t="s">
        <v>38</v>
      </c>
      <c r="C109" s="389"/>
      <c r="D109" s="390"/>
      <c r="E109" s="390"/>
      <c r="F109" s="391"/>
    </row>
    <row r="110" spans="1:7" ht="43.2" customHeight="1" x14ac:dyDescent="0.3">
      <c r="A110" s="388"/>
      <c r="B110" s="155" t="s">
        <v>160</v>
      </c>
      <c r="C110" s="392"/>
      <c r="D110" s="393"/>
      <c r="E110" s="393"/>
      <c r="F110" s="394"/>
      <c r="G110" s="6"/>
    </row>
    <row r="111" spans="1:7" s="1" customFormat="1" ht="16.95" customHeight="1" x14ac:dyDescent="0.3">
      <c r="A111" s="348" t="s">
        <v>311</v>
      </c>
      <c r="B111" s="348"/>
      <c r="C111" s="348"/>
      <c r="D111" s="348"/>
      <c r="E111" s="348"/>
      <c r="F111" s="349"/>
    </row>
    <row r="112" spans="1:7" s="3" customFormat="1" x14ac:dyDescent="0.3">
      <c r="A112" s="173">
        <v>17</v>
      </c>
      <c r="B112" s="177" t="s">
        <v>139</v>
      </c>
      <c r="C112" s="421"/>
      <c r="D112" s="421"/>
      <c r="E112" s="421"/>
      <c r="F112" s="422"/>
      <c r="G112" s="6"/>
    </row>
    <row r="113" spans="1:7" s="3" customFormat="1" x14ac:dyDescent="0.3">
      <c r="A113" s="178">
        <v>18</v>
      </c>
      <c r="B113" s="179" t="s">
        <v>140</v>
      </c>
      <c r="C113" s="339"/>
      <c r="D113" s="340"/>
      <c r="E113" s="340"/>
      <c r="F113" s="341"/>
      <c r="G113" s="6"/>
    </row>
    <row r="114" spans="1:7" s="3" customFormat="1" x14ac:dyDescent="0.3">
      <c r="A114" s="158" t="s">
        <v>138</v>
      </c>
      <c r="B114" s="180" t="s">
        <v>141</v>
      </c>
      <c r="C114" s="339"/>
      <c r="D114" s="340"/>
      <c r="E114" s="340"/>
      <c r="F114" s="341"/>
      <c r="G114" s="6"/>
    </row>
    <row r="115" spans="1:7" s="1" customFormat="1" ht="16.95" customHeight="1" x14ac:dyDescent="0.3">
      <c r="A115" s="342" t="s">
        <v>312</v>
      </c>
      <c r="B115" s="342"/>
      <c r="C115" s="342"/>
      <c r="D115" s="342"/>
      <c r="E115" s="342"/>
      <c r="F115" s="343"/>
    </row>
    <row r="116" spans="1:7" s="3" customFormat="1" x14ac:dyDescent="0.3">
      <c r="A116" s="383">
        <v>19</v>
      </c>
      <c r="B116" s="171" t="s">
        <v>40</v>
      </c>
      <c r="C116" s="395"/>
      <c r="D116" s="396"/>
      <c r="E116" s="396"/>
      <c r="F116" s="397"/>
    </row>
    <row r="117" spans="1:7" s="3" customFormat="1" ht="41.4" x14ac:dyDescent="0.3">
      <c r="A117" s="384"/>
      <c r="B117" s="155" t="s">
        <v>161</v>
      </c>
      <c r="C117" s="398"/>
      <c r="D117" s="399"/>
      <c r="E117" s="399"/>
      <c r="F117" s="400"/>
      <c r="G117" s="6"/>
    </row>
    <row r="118" spans="1:7" s="3" customFormat="1" x14ac:dyDescent="0.3">
      <c r="A118" s="383">
        <v>20</v>
      </c>
      <c r="B118" s="171" t="s">
        <v>41</v>
      </c>
      <c r="C118" s="401"/>
      <c r="D118" s="402"/>
      <c r="E118" s="402"/>
      <c r="F118" s="403"/>
    </row>
    <row r="119" spans="1:7" s="3" customFormat="1" ht="55.2" x14ac:dyDescent="0.3">
      <c r="A119" s="384"/>
      <c r="B119" s="155" t="s">
        <v>162</v>
      </c>
      <c r="C119" s="404"/>
      <c r="D119" s="405"/>
      <c r="E119" s="405"/>
      <c r="F119" s="406"/>
      <c r="G119" s="6"/>
    </row>
    <row r="120" spans="1:7" s="3" customFormat="1" x14ac:dyDescent="0.3">
      <c r="A120" s="383">
        <v>21</v>
      </c>
      <c r="B120" s="171" t="s">
        <v>42</v>
      </c>
      <c r="C120" s="377"/>
      <c r="D120" s="378"/>
      <c r="E120" s="378"/>
      <c r="F120" s="379"/>
    </row>
    <row r="121" spans="1:7" s="3" customFormat="1" x14ac:dyDescent="0.3">
      <c r="A121" s="384"/>
      <c r="B121" s="155" t="s">
        <v>163</v>
      </c>
      <c r="C121" s="380"/>
      <c r="D121" s="381"/>
      <c r="E121" s="381"/>
      <c r="F121" s="382"/>
      <c r="G121" s="6"/>
    </row>
    <row r="122" spans="1:7" s="3" customFormat="1" x14ac:dyDescent="0.3">
      <c r="A122" s="385">
        <v>22</v>
      </c>
      <c r="B122" s="171" t="s">
        <v>44</v>
      </c>
      <c r="C122" s="378"/>
      <c r="D122" s="378"/>
      <c r="E122" s="378"/>
      <c r="F122" s="379"/>
    </row>
    <row r="123" spans="1:7" ht="27.6" x14ac:dyDescent="0.3">
      <c r="A123" s="386"/>
      <c r="B123" s="155" t="s">
        <v>164</v>
      </c>
      <c r="C123" s="381"/>
      <c r="D123" s="381"/>
      <c r="E123" s="381"/>
      <c r="F123" s="382"/>
    </row>
    <row r="125" spans="1:7" x14ac:dyDescent="0.3">
      <c r="B125" t="s">
        <v>169</v>
      </c>
    </row>
  </sheetData>
  <mergeCells count="116">
    <mergeCell ref="G7:G8"/>
    <mergeCell ref="A4:F4"/>
    <mergeCell ref="A6:F6"/>
    <mergeCell ref="A7:F7"/>
    <mergeCell ref="B8:F8"/>
    <mergeCell ref="C11:F11"/>
    <mergeCell ref="A9:A10"/>
    <mergeCell ref="C9:F10"/>
    <mergeCell ref="A19:A20"/>
    <mergeCell ref="C18:F18"/>
    <mergeCell ref="C83:F83"/>
    <mergeCell ref="C21:F21"/>
    <mergeCell ref="C22:F22"/>
    <mergeCell ref="C23:F23"/>
    <mergeCell ref="C24:F24"/>
    <mergeCell ref="C19:F20"/>
    <mergeCell ref="C12:F12"/>
    <mergeCell ref="C13:F13"/>
    <mergeCell ref="C14:F14"/>
    <mergeCell ref="C15:F15"/>
    <mergeCell ref="C16:F16"/>
    <mergeCell ref="C17:F17"/>
    <mergeCell ref="C31:F31"/>
    <mergeCell ref="C32:F32"/>
    <mergeCell ref="C33:F33"/>
    <mergeCell ref="C34:F34"/>
    <mergeCell ref="B35:F35"/>
    <mergeCell ref="C25:F25"/>
    <mergeCell ref="B26:F26"/>
    <mergeCell ref="C27:F27"/>
    <mergeCell ref="C28:F28"/>
    <mergeCell ref="B29:F29"/>
    <mergeCell ref="C30:F30"/>
    <mergeCell ref="A36:A37"/>
    <mergeCell ref="C36:F37"/>
    <mergeCell ref="A48:A49"/>
    <mergeCell ref="C48:F49"/>
    <mergeCell ref="A50:A51"/>
    <mergeCell ref="C50:F51"/>
    <mergeCell ref="C38:F38"/>
    <mergeCell ref="C42:F42"/>
    <mergeCell ref="A47:F47"/>
    <mergeCell ref="C43:F43"/>
    <mergeCell ref="D44:F44"/>
    <mergeCell ref="A105:A106"/>
    <mergeCell ref="A107:A108"/>
    <mergeCell ref="C107:F108"/>
    <mergeCell ref="C93:F93"/>
    <mergeCell ref="A98:F98"/>
    <mergeCell ref="A59:A60"/>
    <mergeCell ref="A62:A63"/>
    <mergeCell ref="C62:F63"/>
    <mergeCell ref="C64:F65"/>
    <mergeCell ref="A64:A65"/>
    <mergeCell ref="C69:F70"/>
    <mergeCell ref="A69:A70"/>
    <mergeCell ref="A71:A72"/>
    <mergeCell ref="C71:F72"/>
    <mergeCell ref="A73:A74"/>
    <mergeCell ref="C73:F74"/>
    <mergeCell ref="C61:F61"/>
    <mergeCell ref="C84:F85"/>
    <mergeCell ref="A84:A85"/>
    <mergeCell ref="A86:A87"/>
    <mergeCell ref="C86:F87"/>
    <mergeCell ref="A75:F75"/>
    <mergeCell ref="A78:A82"/>
    <mergeCell ref="B78:B82"/>
    <mergeCell ref="C58:F58"/>
    <mergeCell ref="C59:F60"/>
    <mergeCell ref="C90:F90"/>
    <mergeCell ref="C91:F91"/>
    <mergeCell ref="A92:F92"/>
    <mergeCell ref="C120:F121"/>
    <mergeCell ref="A120:A121"/>
    <mergeCell ref="C122:F123"/>
    <mergeCell ref="A122:A123"/>
    <mergeCell ref="E76:F76"/>
    <mergeCell ref="A109:A110"/>
    <mergeCell ref="C109:F110"/>
    <mergeCell ref="A116:A117"/>
    <mergeCell ref="C116:F117"/>
    <mergeCell ref="A118:A119"/>
    <mergeCell ref="C118:F119"/>
    <mergeCell ref="A88:A89"/>
    <mergeCell ref="C88:F89"/>
    <mergeCell ref="A94:A95"/>
    <mergeCell ref="C94:F95"/>
    <mergeCell ref="A96:A97"/>
    <mergeCell ref="C96:F97"/>
    <mergeCell ref="C112:F112"/>
    <mergeCell ref="C105:F106"/>
    <mergeCell ref="D45:F45"/>
    <mergeCell ref="D46:F46"/>
    <mergeCell ref="D39:F39"/>
    <mergeCell ref="D40:F40"/>
    <mergeCell ref="D41:F41"/>
    <mergeCell ref="C113:F113"/>
    <mergeCell ref="C114:F114"/>
    <mergeCell ref="A115:F115"/>
    <mergeCell ref="A103:F103"/>
    <mergeCell ref="A104:F104"/>
    <mergeCell ref="A111:F111"/>
    <mergeCell ref="A52:A53"/>
    <mergeCell ref="C52:F53"/>
    <mergeCell ref="A54:A55"/>
    <mergeCell ref="C54:F55"/>
    <mergeCell ref="C56:F57"/>
    <mergeCell ref="A56:A57"/>
    <mergeCell ref="C99:F100"/>
    <mergeCell ref="C101:F102"/>
    <mergeCell ref="A99:A100"/>
    <mergeCell ref="A101:A102"/>
    <mergeCell ref="C66:F66"/>
    <mergeCell ref="C67:F67"/>
    <mergeCell ref="C68:F68"/>
  </mergeCells>
  <dataValidations count="1">
    <dataValidation type="list" allowBlank="1" showInputMessage="1" showErrorMessage="1" sqref="C54" xr:uid="{EC91BAD5-210D-4771-9A46-A7A293EE5B36}">
      <formula1>#REF!</formula1>
    </dataValidation>
  </dataValidations>
  <pageMargins left="0.7" right="0.7" top="0.78740157499999996" bottom="0.78740157499999996" header="0.3" footer="0.3"/>
  <pageSetup paperSize="9" scale="15" fitToWidth="0" fitToHeight="0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242FE282-6695-4F04-87A4-E6CA4CA7B728}">
          <x14:formula1>
            <xm:f>Dropdown!$B$4:$B$5</xm:f>
          </x14:formula1>
          <xm:sqref>C48:F49</xm:sqref>
        </x14:dataValidation>
        <x14:dataValidation type="list" allowBlank="1" showInputMessage="1" showErrorMessage="1" xr:uid="{DEE0D4BA-AD97-43D4-B52D-CC82BF980A74}">
          <x14:formula1>
            <xm:f>Dropdown!$B$8:$B$11</xm:f>
          </x14:formula1>
          <xm:sqref>C50:F51</xm:sqref>
        </x14:dataValidation>
        <x14:dataValidation type="list" allowBlank="1" showInputMessage="1" showErrorMessage="1" xr:uid="{2987F3CB-3298-454E-AA92-7A2D7A0F296D}">
          <x14:formula1>
            <xm:f>Dropdown!$B$14:$B$25</xm:f>
          </x14:formula1>
          <xm:sqref>C52:F53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9D0E2-3079-422D-87C2-591FEF42AD7D}">
  <sheetPr>
    <pageSetUpPr fitToPage="1"/>
  </sheetPr>
  <dimension ref="A1:L81"/>
  <sheetViews>
    <sheetView showGridLines="0" zoomScale="98" zoomScaleNormal="98" workbookViewId="0">
      <pane ySplit="5" topLeftCell="A45" activePane="bottomLeft" state="frozen"/>
      <selection pane="bottomLeft" activeCell="G15" sqref="G15"/>
    </sheetView>
  </sheetViews>
  <sheetFormatPr baseColWidth="10" defaultRowHeight="14.4" x14ac:dyDescent="0.3"/>
  <cols>
    <col min="1" max="1" width="22.5546875" customWidth="1"/>
    <col min="2" max="2" width="5.44140625" hidden="1" customWidth="1"/>
    <col min="3" max="3" width="27.44140625" customWidth="1"/>
    <col min="4" max="4" width="76.44140625" customWidth="1"/>
    <col min="5" max="5" width="12.33203125" customWidth="1"/>
    <col min="6" max="6" width="13.6640625" customWidth="1"/>
    <col min="7" max="7" width="10.6640625" customWidth="1"/>
  </cols>
  <sheetData>
    <row r="1" spans="1:11" x14ac:dyDescent="0.3">
      <c r="A1" s="11" t="s">
        <v>169</v>
      </c>
      <c r="B1" s="8"/>
      <c r="C1" s="8" t="s">
        <v>169</v>
      </c>
      <c r="D1" s="8"/>
      <c r="E1" s="8"/>
      <c r="F1" s="8"/>
      <c r="G1" s="8"/>
      <c r="H1" s="8"/>
      <c r="I1" s="8"/>
    </row>
    <row r="2" spans="1:11" ht="28.8" x14ac:dyDescent="0.3">
      <c r="A2" s="8"/>
      <c r="B2" s="8"/>
      <c r="C2" s="8"/>
      <c r="D2" s="8"/>
      <c r="E2" s="10" t="s">
        <v>274</v>
      </c>
      <c r="F2" s="8"/>
      <c r="G2" s="8"/>
      <c r="H2" s="8"/>
      <c r="I2" s="8"/>
    </row>
    <row r="3" spans="1:11" ht="20.399999999999999" x14ac:dyDescent="0.35">
      <c r="A3" s="12" t="s">
        <v>169</v>
      </c>
      <c r="B3" s="12"/>
      <c r="C3" s="13"/>
      <c r="D3" s="181" t="s">
        <v>166</v>
      </c>
      <c r="E3" s="14"/>
      <c r="F3" s="14"/>
      <c r="G3" s="14"/>
      <c r="H3" s="14"/>
      <c r="I3" s="15" t="s">
        <v>193</v>
      </c>
      <c r="J3" s="16"/>
      <c r="K3" s="16"/>
    </row>
    <row r="4" spans="1:11" s="7" customFormat="1" ht="21.6" thickBot="1" x14ac:dyDescent="0.45">
      <c r="A4" s="17"/>
      <c r="B4" s="17"/>
      <c r="C4" s="18"/>
      <c r="D4" s="18"/>
      <c r="E4" s="18"/>
      <c r="F4" s="18"/>
      <c r="G4" s="18"/>
      <c r="H4" s="18"/>
      <c r="I4" s="18"/>
      <c r="J4" s="19"/>
      <c r="K4" s="19"/>
    </row>
    <row r="5" spans="1:11" ht="15" thickBot="1" x14ac:dyDescent="0.35">
      <c r="A5" s="14"/>
      <c r="B5" s="14"/>
      <c r="C5" s="20" t="s">
        <v>2</v>
      </c>
      <c r="D5" s="20" t="s">
        <v>165</v>
      </c>
      <c r="E5" s="20" t="s">
        <v>70</v>
      </c>
      <c r="F5" s="302" t="s">
        <v>269</v>
      </c>
      <c r="G5" s="20" t="s">
        <v>167</v>
      </c>
      <c r="H5" s="14"/>
      <c r="I5" s="20" t="s">
        <v>0</v>
      </c>
      <c r="J5" s="20" t="s">
        <v>1</v>
      </c>
      <c r="K5" s="20" t="s">
        <v>194</v>
      </c>
    </row>
    <row r="6" spans="1:11" ht="18" x14ac:dyDescent="0.35">
      <c r="A6" s="21" t="s">
        <v>168</v>
      </c>
      <c r="B6" s="14"/>
      <c r="C6" s="22"/>
      <c r="D6" s="22"/>
      <c r="E6" s="22"/>
      <c r="F6" s="22"/>
      <c r="G6" s="22" t="s">
        <v>169</v>
      </c>
      <c r="H6" s="14"/>
      <c r="I6" s="14"/>
      <c r="J6" s="16"/>
      <c r="K6" s="16"/>
    </row>
    <row r="7" spans="1:11" ht="15" thickBot="1" x14ac:dyDescent="0.35">
      <c r="A7" s="14"/>
      <c r="B7" s="14"/>
      <c r="C7" s="14"/>
      <c r="D7" s="14"/>
      <c r="E7" s="23" t="s">
        <v>259</v>
      </c>
      <c r="F7" s="14"/>
      <c r="G7" s="14"/>
      <c r="H7" s="14"/>
      <c r="I7" s="14"/>
      <c r="J7" s="16"/>
      <c r="K7" s="16"/>
    </row>
    <row r="8" spans="1:11" ht="18.600000000000001" thickBot="1" x14ac:dyDescent="0.4">
      <c r="A8" s="24" t="s">
        <v>270</v>
      </c>
      <c r="B8" s="25" t="s">
        <v>195</v>
      </c>
      <c r="C8" s="26" t="s">
        <v>297</v>
      </c>
      <c r="D8" s="27" t="s">
        <v>191</v>
      </c>
      <c r="E8" s="28" t="s">
        <v>235</v>
      </c>
      <c r="F8" s="303">
        <v>0</v>
      </c>
      <c r="G8" s="29">
        <f>F8</f>
        <v>0</v>
      </c>
      <c r="H8" s="14"/>
      <c r="I8" s="30">
        <f>G8</f>
        <v>0</v>
      </c>
      <c r="J8" s="31">
        <f>G8*3</f>
        <v>0</v>
      </c>
      <c r="K8" s="32">
        <f>G8*2</f>
        <v>0</v>
      </c>
    </row>
    <row r="9" spans="1:11" ht="18.600000000000001" thickBot="1" x14ac:dyDescent="0.4">
      <c r="A9" s="33"/>
      <c r="B9" s="25"/>
      <c r="C9" s="34" t="s">
        <v>215</v>
      </c>
      <c r="D9" s="35" t="s">
        <v>67</v>
      </c>
      <c r="E9" s="36" t="s">
        <v>235</v>
      </c>
      <c r="F9" s="304">
        <v>0</v>
      </c>
      <c r="G9" s="37">
        <f t="shared" ref="G9:G25" si="0">F9</f>
        <v>0</v>
      </c>
      <c r="H9" s="14"/>
      <c r="I9" s="38">
        <f>G9*3</f>
        <v>0</v>
      </c>
      <c r="J9" s="39">
        <f>G9*2</f>
        <v>0</v>
      </c>
      <c r="K9" s="40">
        <f>G9*3</f>
        <v>0</v>
      </c>
    </row>
    <row r="10" spans="1:11" ht="18" x14ac:dyDescent="0.35">
      <c r="A10" s="33"/>
      <c r="B10" s="25" t="s">
        <v>196</v>
      </c>
      <c r="C10" s="26" t="s">
        <v>298</v>
      </c>
      <c r="D10" s="27" t="s">
        <v>50</v>
      </c>
      <c r="E10" s="28" t="s">
        <v>235</v>
      </c>
      <c r="F10" s="303">
        <v>0</v>
      </c>
      <c r="G10" s="29">
        <f t="shared" si="0"/>
        <v>0</v>
      </c>
      <c r="H10" s="14"/>
      <c r="I10" s="30">
        <f>G10*3</f>
        <v>0</v>
      </c>
      <c r="J10" s="31">
        <f>G10</f>
        <v>0</v>
      </c>
      <c r="K10" s="32">
        <f>G10*3</f>
        <v>0</v>
      </c>
    </row>
    <row r="11" spans="1:11" ht="18" x14ac:dyDescent="0.35">
      <c r="A11" s="33"/>
      <c r="B11" s="25"/>
      <c r="C11" s="41" t="s">
        <v>217</v>
      </c>
      <c r="D11" s="42" t="s">
        <v>48</v>
      </c>
      <c r="E11" s="43" t="s">
        <v>235</v>
      </c>
      <c r="F11" s="305">
        <v>0</v>
      </c>
      <c r="G11" s="44">
        <f t="shared" si="0"/>
        <v>0</v>
      </c>
      <c r="H11" s="14"/>
      <c r="I11" s="45">
        <f>G11</f>
        <v>0</v>
      </c>
      <c r="J11" s="46">
        <f>G11*3</f>
        <v>0</v>
      </c>
      <c r="K11" s="47">
        <f>G11*2</f>
        <v>0</v>
      </c>
    </row>
    <row r="12" spans="1:11" ht="18" x14ac:dyDescent="0.35">
      <c r="A12" s="33"/>
      <c r="B12" s="25"/>
      <c r="C12" s="41" t="s">
        <v>218</v>
      </c>
      <c r="D12" s="42" t="s">
        <v>192</v>
      </c>
      <c r="E12" s="43" t="s">
        <v>235</v>
      </c>
      <c r="F12" s="305">
        <v>0</v>
      </c>
      <c r="G12" s="44">
        <f t="shared" si="0"/>
        <v>0</v>
      </c>
      <c r="H12" s="14"/>
      <c r="I12" s="45">
        <f>G12*3</f>
        <v>0</v>
      </c>
      <c r="J12" s="46">
        <f>G12</f>
        <v>0</v>
      </c>
      <c r="K12" s="47">
        <f>G12*2</f>
        <v>0</v>
      </c>
    </row>
    <row r="13" spans="1:11" ht="16.2" thickBot="1" x14ac:dyDescent="0.35">
      <c r="A13" s="48"/>
      <c r="B13" s="49"/>
      <c r="C13" s="34" t="s">
        <v>219</v>
      </c>
      <c r="D13" s="50" t="s">
        <v>49</v>
      </c>
      <c r="E13" s="51" t="s">
        <v>235</v>
      </c>
      <c r="F13" s="306">
        <v>0</v>
      </c>
      <c r="G13" s="37">
        <f t="shared" si="0"/>
        <v>0</v>
      </c>
      <c r="H13" s="14"/>
      <c r="I13" s="38">
        <f>G13*2</f>
        <v>0</v>
      </c>
      <c r="J13" s="39">
        <f>G13</f>
        <v>0</v>
      </c>
      <c r="K13" s="40">
        <f>G13*3</f>
        <v>0</v>
      </c>
    </row>
    <row r="14" spans="1:11" ht="15.6" x14ac:dyDescent="0.3">
      <c r="A14" s="48"/>
      <c r="B14" s="49" t="s">
        <v>197</v>
      </c>
      <c r="C14" s="26" t="s">
        <v>299</v>
      </c>
      <c r="D14" s="27" t="s">
        <v>74</v>
      </c>
      <c r="E14" s="28" t="s">
        <v>235</v>
      </c>
      <c r="F14" s="303">
        <v>0</v>
      </c>
      <c r="G14" s="29">
        <f t="shared" si="0"/>
        <v>0</v>
      </c>
      <c r="H14" s="14"/>
      <c r="I14" s="30">
        <f t="shared" ref="I14:I21" si="1">G14*2</f>
        <v>0</v>
      </c>
      <c r="J14" s="31">
        <f>G14*3</f>
        <v>0</v>
      </c>
      <c r="K14" s="32">
        <f t="shared" ref="K14:K21" si="2">G14*3</f>
        <v>0</v>
      </c>
    </row>
    <row r="15" spans="1:11" ht="15.6" x14ac:dyDescent="0.3">
      <c r="A15" s="48"/>
      <c r="B15" s="49"/>
      <c r="C15" s="52" t="s">
        <v>224</v>
      </c>
      <c r="D15" s="42" t="s">
        <v>77</v>
      </c>
      <c r="E15" s="43" t="s">
        <v>235</v>
      </c>
      <c r="F15" s="305">
        <v>0</v>
      </c>
      <c r="G15" s="44">
        <f t="shared" si="0"/>
        <v>0</v>
      </c>
      <c r="H15" s="14"/>
      <c r="I15" s="45">
        <f t="shared" si="1"/>
        <v>0</v>
      </c>
      <c r="J15" s="46">
        <f t="shared" ref="J15:J22" si="3">G15*3</f>
        <v>0</v>
      </c>
      <c r="K15" s="47">
        <f t="shared" si="2"/>
        <v>0</v>
      </c>
    </row>
    <row r="16" spans="1:11" ht="15.6" x14ac:dyDescent="0.3">
      <c r="A16" s="48"/>
      <c r="B16" s="49"/>
      <c r="C16" s="41" t="s">
        <v>225</v>
      </c>
      <c r="D16" s="53" t="s">
        <v>223</v>
      </c>
      <c r="E16" s="43" t="s">
        <v>235</v>
      </c>
      <c r="F16" s="305">
        <v>0</v>
      </c>
      <c r="G16" s="44">
        <f t="shared" si="0"/>
        <v>0</v>
      </c>
      <c r="H16" s="14"/>
      <c r="I16" s="45">
        <f t="shared" si="1"/>
        <v>0</v>
      </c>
      <c r="J16" s="46">
        <f t="shared" si="3"/>
        <v>0</v>
      </c>
      <c r="K16" s="47">
        <f t="shared" si="2"/>
        <v>0</v>
      </c>
    </row>
    <row r="17" spans="1:11" ht="15.6" x14ac:dyDescent="0.3">
      <c r="A17" s="48"/>
      <c r="B17" s="49"/>
      <c r="C17" s="41" t="s">
        <v>226</v>
      </c>
      <c r="D17" s="42" t="s">
        <v>24</v>
      </c>
      <c r="E17" s="43" t="s">
        <v>235</v>
      </c>
      <c r="F17" s="305">
        <v>0</v>
      </c>
      <c r="G17" s="44">
        <f t="shared" si="0"/>
        <v>0</v>
      </c>
      <c r="H17" s="14"/>
      <c r="I17" s="45">
        <f t="shared" si="1"/>
        <v>0</v>
      </c>
      <c r="J17" s="46">
        <f t="shared" si="3"/>
        <v>0</v>
      </c>
      <c r="K17" s="47">
        <f t="shared" si="2"/>
        <v>0</v>
      </c>
    </row>
    <row r="18" spans="1:11" ht="15.6" x14ac:dyDescent="0.3">
      <c r="A18" s="48"/>
      <c r="B18" s="49"/>
      <c r="C18" s="41" t="s">
        <v>227</v>
      </c>
      <c r="D18" s="42" t="s">
        <v>25</v>
      </c>
      <c r="E18" s="43" t="s">
        <v>235</v>
      </c>
      <c r="F18" s="305">
        <v>0</v>
      </c>
      <c r="G18" s="44">
        <f t="shared" si="0"/>
        <v>0</v>
      </c>
      <c r="H18" s="14"/>
      <c r="I18" s="45">
        <f t="shared" si="1"/>
        <v>0</v>
      </c>
      <c r="J18" s="46">
        <f t="shared" si="3"/>
        <v>0</v>
      </c>
      <c r="K18" s="47">
        <f t="shared" si="2"/>
        <v>0</v>
      </c>
    </row>
    <row r="19" spans="1:11" ht="15.6" x14ac:dyDescent="0.3">
      <c r="A19" s="48"/>
      <c r="B19" s="49"/>
      <c r="C19" s="41" t="s">
        <v>228</v>
      </c>
      <c r="D19" s="42" t="s">
        <v>78</v>
      </c>
      <c r="E19" s="43" t="s">
        <v>235</v>
      </c>
      <c r="F19" s="305">
        <v>0</v>
      </c>
      <c r="G19" s="44">
        <f t="shared" si="0"/>
        <v>0</v>
      </c>
      <c r="H19" s="14"/>
      <c r="I19" s="45">
        <f t="shared" si="1"/>
        <v>0</v>
      </c>
      <c r="J19" s="46">
        <f t="shared" si="3"/>
        <v>0</v>
      </c>
      <c r="K19" s="47">
        <f t="shared" si="2"/>
        <v>0</v>
      </c>
    </row>
    <row r="20" spans="1:11" ht="15.6" x14ac:dyDescent="0.3">
      <c r="A20" s="48"/>
      <c r="B20" s="49"/>
      <c r="C20" s="41" t="s">
        <v>229</v>
      </c>
      <c r="D20" s="42" t="s">
        <v>75</v>
      </c>
      <c r="E20" s="43" t="s">
        <v>235</v>
      </c>
      <c r="F20" s="305">
        <v>0</v>
      </c>
      <c r="G20" s="44">
        <f t="shared" si="0"/>
        <v>0</v>
      </c>
      <c r="H20" s="14"/>
      <c r="I20" s="45">
        <f t="shared" si="1"/>
        <v>0</v>
      </c>
      <c r="J20" s="46">
        <f t="shared" si="3"/>
        <v>0</v>
      </c>
      <c r="K20" s="47">
        <f t="shared" si="2"/>
        <v>0</v>
      </c>
    </row>
    <row r="21" spans="1:11" ht="15.6" x14ac:dyDescent="0.3">
      <c r="A21" s="48"/>
      <c r="B21" s="49"/>
      <c r="C21" s="41" t="s">
        <v>230</v>
      </c>
      <c r="D21" s="42" t="s">
        <v>76</v>
      </c>
      <c r="E21" s="43" t="s">
        <v>235</v>
      </c>
      <c r="F21" s="305">
        <v>0</v>
      </c>
      <c r="G21" s="44">
        <f t="shared" si="0"/>
        <v>0</v>
      </c>
      <c r="H21" s="14"/>
      <c r="I21" s="45">
        <f t="shared" si="1"/>
        <v>0</v>
      </c>
      <c r="J21" s="46">
        <f t="shared" si="3"/>
        <v>0</v>
      </c>
      <c r="K21" s="47">
        <f t="shared" si="2"/>
        <v>0</v>
      </c>
    </row>
    <row r="22" spans="1:11" ht="15.6" x14ac:dyDescent="0.3">
      <c r="A22" s="48"/>
      <c r="B22" s="49"/>
      <c r="C22" s="41" t="s">
        <v>231</v>
      </c>
      <c r="D22" s="42" t="s">
        <v>71</v>
      </c>
      <c r="E22" s="43" t="s">
        <v>235</v>
      </c>
      <c r="F22" s="305">
        <v>0</v>
      </c>
      <c r="G22" s="44">
        <f t="shared" si="0"/>
        <v>0</v>
      </c>
      <c r="H22" s="14"/>
      <c r="I22" s="45">
        <f>G22</f>
        <v>0</v>
      </c>
      <c r="J22" s="46">
        <f t="shared" si="3"/>
        <v>0</v>
      </c>
      <c r="K22" s="47">
        <f>G22*2</f>
        <v>0</v>
      </c>
    </row>
    <row r="23" spans="1:11" ht="15.6" x14ac:dyDescent="0.3">
      <c r="A23" s="48"/>
      <c r="B23" s="49"/>
      <c r="C23" s="41" t="s">
        <v>232</v>
      </c>
      <c r="D23" s="42" t="s">
        <v>190</v>
      </c>
      <c r="E23" s="43" t="s">
        <v>235</v>
      </c>
      <c r="F23" s="305">
        <v>0</v>
      </c>
      <c r="G23" s="44">
        <f t="shared" si="0"/>
        <v>0</v>
      </c>
      <c r="H23" s="14"/>
      <c r="I23" s="45">
        <f>G23</f>
        <v>0</v>
      </c>
      <c r="J23" s="46">
        <f>G23</f>
        <v>0</v>
      </c>
      <c r="K23" s="47">
        <f>G23</f>
        <v>0</v>
      </c>
    </row>
    <row r="24" spans="1:11" ht="15.6" x14ac:dyDescent="0.3">
      <c r="A24" s="48"/>
      <c r="B24" s="49"/>
      <c r="C24" s="41" t="s">
        <v>233</v>
      </c>
      <c r="D24" s="42" t="s">
        <v>73</v>
      </c>
      <c r="E24" s="43" t="s">
        <v>235</v>
      </c>
      <c r="F24" s="305">
        <v>0</v>
      </c>
      <c r="G24" s="44">
        <f t="shared" si="0"/>
        <v>0</v>
      </c>
      <c r="H24" s="14"/>
      <c r="I24" s="45">
        <f>G24*3</f>
        <v>0</v>
      </c>
      <c r="J24" s="46">
        <f>G24*2</f>
        <v>0</v>
      </c>
      <c r="K24" s="47">
        <f t="shared" ref="K24:K25" si="4">G24*3</f>
        <v>0</v>
      </c>
    </row>
    <row r="25" spans="1:11" ht="16.2" thickBot="1" x14ac:dyDescent="0.35">
      <c r="A25" s="48"/>
      <c r="B25" s="49"/>
      <c r="C25" s="54" t="s">
        <v>234</v>
      </c>
      <c r="D25" s="50" t="s">
        <v>72</v>
      </c>
      <c r="E25" s="51" t="s">
        <v>235</v>
      </c>
      <c r="F25" s="306">
        <v>0</v>
      </c>
      <c r="G25" s="37">
        <f t="shared" si="0"/>
        <v>0</v>
      </c>
      <c r="H25" s="14"/>
      <c r="I25" s="38">
        <f>G25*3</f>
        <v>0</v>
      </c>
      <c r="J25" s="39">
        <f>G25</f>
        <v>0</v>
      </c>
      <c r="K25" s="40">
        <f t="shared" si="4"/>
        <v>0</v>
      </c>
    </row>
    <row r="26" spans="1:11" ht="16.2" thickBot="1" x14ac:dyDescent="0.35">
      <c r="A26" s="48"/>
      <c r="B26" s="49" t="s">
        <v>198</v>
      </c>
      <c r="C26" s="55" t="s">
        <v>275</v>
      </c>
      <c r="D26" s="56" t="s">
        <v>358</v>
      </c>
      <c r="E26" s="57" t="s">
        <v>85</v>
      </c>
      <c r="F26" s="307">
        <v>0</v>
      </c>
      <c r="G26" s="58">
        <f>IF(F26&lt;10,1,IF(F26&lt;15,2,3))</f>
        <v>1</v>
      </c>
      <c r="H26" s="14"/>
      <c r="I26" s="59">
        <f>G26*3</f>
        <v>3</v>
      </c>
      <c r="J26" s="60">
        <f>G26*2</f>
        <v>2</v>
      </c>
      <c r="K26" s="61">
        <f>G26*2</f>
        <v>2</v>
      </c>
    </row>
    <row r="27" spans="1:11" ht="15.6" x14ac:dyDescent="0.3">
      <c r="A27" s="48"/>
      <c r="B27" s="49" t="s">
        <v>199</v>
      </c>
      <c r="C27" s="62" t="s">
        <v>300</v>
      </c>
      <c r="D27" s="63" t="s">
        <v>369</v>
      </c>
      <c r="E27" s="64" t="s">
        <v>235</v>
      </c>
      <c r="F27" s="303">
        <v>0</v>
      </c>
      <c r="G27" s="29">
        <f>F27</f>
        <v>0</v>
      </c>
      <c r="H27" s="14"/>
      <c r="I27" s="30">
        <f>G27</f>
        <v>0</v>
      </c>
      <c r="J27" s="31">
        <f>G27</f>
        <v>0</v>
      </c>
      <c r="K27" s="32">
        <f>G27</f>
        <v>0</v>
      </c>
    </row>
    <row r="28" spans="1:11" ht="15.6" x14ac:dyDescent="0.3">
      <c r="A28" s="48"/>
      <c r="B28" s="49"/>
      <c r="C28" s="65"/>
      <c r="D28" s="301" t="s">
        <v>285</v>
      </c>
      <c r="E28" s="66" t="s">
        <v>235</v>
      </c>
      <c r="F28" s="308">
        <v>0</v>
      </c>
      <c r="G28" s="44">
        <f>F28</f>
        <v>0</v>
      </c>
      <c r="H28" s="14"/>
      <c r="I28" s="45">
        <f>G28</f>
        <v>0</v>
      </c>
      <c r="J28" s="46">
        <f t="shared" ref="J28:J43" si="5">G28</f>
        <v>0</v>
      </c>
      <c r="K28" s="47">
        <f t="shared" ref="K28:K34" si="6">G28</f>
        <v>0</v>
      </c>
    </row>
    <row r="29" spans="1:11" ht="15.6" x14ac:dyDescent="0.3">
      <c r="A29" s="48"/>
      <c r="B29" s="49"/>
      <c r="C29" s="65"/>
      <c r="D29" s="301" t="s">
        <v>286</v>
      </c>
      <c r="E29" s="66" t="s">
        <v>235</v>
      </c>
      <c r="F29" s="308">
        <v>0</v>
      </c>
      <c r="G29" s="44">
        <f>F29</f>
        <v>0</v>
      </c>
      <c r="H29" s="14"/>
      <c r="I29" s="45">
        <f>G29</f>
        <v>0</v>
      </c>
      <c r="J29" s="46">
        <f t="shared" si="5"/>
        <v>0</v>
      </c>
      <c r="K29" s="47">
        <f t="shared" si="6"/>
        <v>0</v>
      </c>
    </row>
    <row r="30" spans="1:11" ht="15.6" x14ac:dyDescent="0.3">
      <c r="A30" s="48"/>
      <c r="B30" s="49"/>
      <c r="C30" s="67" t="s">
        <v>237</v>
      </c>
      <c r="D30" s="68" t="s">
        <v>357</v>
      </c>
      <c r="E30" s="43" t="s">
        <v>260</v>
      </c>
      <c r="F30" s="305">
        <v>0</v>
      </c>
      <c r="G30" s="69">
        <f>IF(F30&lt;50000,1,IF(F30&lt;100000,2,3))</f>
        <v>1</v>
      </c>
      <c r="H30" s="14"/>
      <c r="I30" s="45">
        <f>G30</f>
        <v>1</v>
      </c>
      <c r="J30" s="46">
        <f t="shared" si="5"/>
        <v>1</v>
      </c>
      <c r="K30" s="47">
        <f t="shared" si="6"/>
        <v>1</v>
      </c>
    </row>
    <row r="31" spans="1:11" ht="15.6" x14ac:dyDescent="0.3">
      <c r="A31" s="48"/>
      <c r="B31" s="49"/>
      <c r="C31" s="70" t="s">
        <v>238</v>
      </c>
      <c r="D31" s="68" t="s">
        <v>220</v>
      </c>
      <c r="E31" s="43" t="s">
        <v>290</v>
      </c>
      <c r="F31" s="305">
        <f>F26*F30</f>
        <v>0</v>
      </c>
      <c r="G31" s="69">
        <f>IF(F31&lt;500000,1,IF(F31&lt;1000000,2,3))</f>
        <v>1</v>
      </c>
      <c r="H31" s="14"/>
      <c r="I31" s="45">
        <f>G31</f>
        <v>1</v>
      </c>
      <c r="J31" s="46">
        <f t="shared" si="5"/>
        <v>1</v>
      </c>
      <c r="K31" s="47">
        <f t="shared" si="6"/>
        <v>1</v>
      </c>
    </row>
    <row r="32" spans="1:11" ht="15.6" x14ac:dyDescent="0.3">
      <c r="A32" s="48"/>
      <c r="B32" s="49"/>
      <c r="C32" s="71" t="s">
        <v>239</v>
      </c>
      <c r="D32" s="42" t="s">
        <v>291</v>
      </c>
      <c r="E32" s="43" t="s">
        <v>235</v>
      </c>
      <c r="F32" s="305">
        <v>0</v>
      </c>
      <c r="G32" s="44">
        <f>F32</f>
        <v>0</v>
      </c>
      <c r="H32" s="14"/>
      <c r="I32" s="45">
        <f t="shared" ref="I32:I34" si="7">G32</f>
        <v>0</v>
      </c>
      <c r="J32" s="46">
        <f t="shared" si="5"/>
        <v>0</v>
      </c>
      <c r="K32" s="47">
        <f t="shared" si="6"/>
        <v>0</v>
      </c>
    </row>
    <row r="33" spans="1:11" ht="15.6" x14ac:dyDescent="0.3">
      <c r="A33" s="48"/>
      <c r="B33" s="49"/>
      <c r="C33" s="72" t="s">
        <v>240</v>
      </c>
      <c r="D33" s="42" t="s">
        <v>360</v>
      </c>
      <c r="E33" s="43" t="s">
        <v>260</v>
      </c>
      <c r="F33" s="305">
        <v>0</v>
      </c>
      <c r="G33" s="69">
        <f>IF(F33&lt;500000,1,IF(F33&lt;1000000,2,3))</f>
        <v>1</v>
      </c>
      <c r="H33" s="14"/>
      <c r="I33" s="45">
        <f t="shared" si="7"/>
        <v>1</v>
      </c>
      <c r="J33" s="46">
        <f t="shared" si="5"/>
        <v>1</v>
      </c>
      <c r="K33" s="47">
        <f t="shared" si="6"/>
        <v>1</v>
      </c>
    </row>
    <row r="34" spans="1:11" ht="16.2" thickBot="1" x14ac:dyDescent="0.35">
      <c r="A34" s="48"/>
      <c r="B34" s="49"/>
      <c r="C34" s="73" t="s">
        <v>241</v>
      </c>
      <c r="D34" s="50" t="s">
        <v>292</v>
      </c>
      <c r="E34" s="51" t="s">
        <v>263</v>
      </c>
      <c r="F34" s="306">
        <v>0</v>
      </c>
      <c r="G34" s="37">
        <f>F34</f>
        <v>0</v>
      </c>
      <c r="H34" s="14"/>
      <c r="I34" s="38">
        <f t="shared" si="7"/>
        <v>0</v>
      </c>
      <c r="J34" s="39">
        <f t="shared" si="5"/>
        <v>0</v>
      </c>
      <c r="K34" s="40">
        <f t="shared" si="6"/>
        <v>0</v>
      </c>
    </row>
    <row r="35" spans="1:11" ht="16.2" thickBot="1" x14ac:dyDescent="0.35">
      <c r="A35" s="48"/>
      <c r="B35" s="49" t="s">
        <v>200</v>
      </c>
      <c r="C35" s="74" t="s">
        <v>276</v>
      </c>
      <c r="D35" s="75" t="s">
        <v>361</v>
      </c>
      <c r="E35" s="57" t="s">
        <v>133</v>
      </c>
      <c r="F35" s="307">
        <v>0</v>
      </c>
      <c r="G35" s="58">
        <f>IF(F35&lt;6,3,IF(F35&lt;18,2,1))</f>
        <v>3</v>
      </c>
      <c r="H35" s="14"/>
      <c r="I35" s="59">
        <f t="shared" ref="I35" si="8">G35*2</f>
        <v>6</v>
      </c>
      <c r="J35" s="60">
        <f t="shared" si="5"/>
        <v>3</v>
      </c>
      <c r="K35" s="61">
        <f>G35*3</f>
        <v>9</v>
      </c>
    </row>
    <row r="36" spans="1:11" ht="28.2" thickBot="1" x14ac:dyDescent="0.35">
      <c r="A36" s="48"/>
      <c r="B36" s="49"/>
      <c r="C36" s="74"/>
      <c r="D36" s="300" t="s">
        <v>356</v>
      </c>
      <c r="E36" s="135"/>
      <c r="F36" s="309"/>
      <c r="G36" s="205"/>
      <c r="H36" s="14"/>
      <c r="I36" s="59"/>
      <c r="J36" s="60"/>
      <c r="K36" s="61"/>
    </row>
    <row r="37" spans="1:11" ht="18.600000000000001" thickBot="1" x14ac:dyDescent="0.4">
      <c r="A37" s="76" t="s">
        <v>271</v>
      </c>
      <c r="B37" s="25" t="s">
        <v>201</v>
      </c>
      <c r="C37" s="77" t="s">
        <v>277</v>
      </c>
      <c r="D37" s="206" t="s">
        <v>127</v>
      </c>
      <c r="E37" s="79" t="s">
        <v>131</v>
      </c>
      <c r="F37" s="309">
        <v>0</v>
      </c>
      <c r="G37" s="80">
        <v>1</v>
      </c>
      <c r="H37" s="14"/>
      <c r="I37" s="59">
        <f>G37*3</f>
        <v>3</v>
      </c>
      <c r="J37" s="60">
        <f>G37*2</f>
        <v>2</v>
      </c>
      <c r="K37" s="61">
        <f>G37*2</f>
        <v>2</v>
      </c>
    </row>
    <row r="38" spans="1:11" ht="18.600000000000001" thickBot="1" x14ac:dyDescent="0.4">
      <c r="A38" s="33"/>
      <c r="B38" s="49" t="s">
        <v>202</v>
      </c>
      <c r="C38" s="65" t="s">
        <v>301</v>
      </c>
      <c r="D38" s="78" t="s">
        <v>128</v>
      </c>
      <c r="E38" s="79" t="s">
        <v>34</v>
      </c>
      <c r="F38" s="310">
        <v>0</v>
      </c>
      <c r="G38" s="189">
        <v>1</v>
      </c>
      <c r="H38" s="14"/>
      <c r="I38" s="59">
        <f t="shared" ref="I38:I41" si="9">G38*3</f>
        <v>3</v>
      </c>
      <c r="J38" s="60">
        <f t="shared" si="5"/>
        <v>1</v>
      </c>
      <c r="K38" s="61">
        <f t="shared" ref="K38:K41" si="10">G38*2</f>
        <v>2</v>
      </c>
    </row>
    <row r="39" spans="1:11" ht="15.6" customHeight="1" x14ac:dyDescent="0.3">
      <c r="A39" s="14"/>
      <c r="B39" s="49" t="s">
        <v>169</v>
      </c>
      <c r="C39" s="71" t="s">
        <v>242</v>
      </c>
      <c r="D39" s="81" t="s">
        <v>267</v>
      </c>
      <c r="E39" s="82" t="s">
        <v>131</v>
      </c>
      <c r="F39" s="311">
        <v>0</v>
      </c>
      <c r="G39" s="483">
        <v>1</v>
      </c>
      <c r="H39" s="14"/>
      <c r="I39" s="487">
        <f t="shared" si="9"/>
        <v>3</v>
      </c>
      <c r="J39" s="490">
        <f t="shared" si="5"/>
        <v>1</v>
      </c>
      <c r="K39" s="492">
        <f t="shared" si="10"/>
        <v>2</v>
      </c>
    </row>
    <row r="40" spans="1:11" ht="15.6" customHeight="1" x14ac:dyDescent="0.3">
      <c r="A40" s="14"/>
      <c r="B40" s="49"/>
      <c r="C40" s="71"/>
      <c r="D40" s="83"/>
      <c r="E40" s="84" t="s">
        <v>34</v>
      </c>
      <c r="F40" s="312">
        <v>0</v>
      </c>
      <c r="G40" s="484"/>
      <c r="H40" s="14"/>
      <c r="I40" s="488"/>
      <c r="J40" s="491"/>
      <c r="K40" s="493"/>
    </row>
    <row r="41" spans="1:11" ht="16.2" thickBot="1" x14ac:dyDescent="0.35">
      <c r="A41" s="14"/>
      <c r="B41" s="49"/>
      <c r="C41" s="85" t="s">
        <v>262</v>
      </c>
      <c r="D41" s="86" t="s">
        <v>222</v>
      </c>
      <c r="E41" s="87" t="s">
        <v>34</v>
      </c>
      <c r="F41" s="313">
        <v>0</v>
      </c>
      <c r="G41" s="190">
        <v>1</v>
      </c>
      <c r="H41" s="14"/>
      <c r="I41" s="38">
        <f t="shared" si="9"/>
        <v>3</v>
      </c>
      <c r="J41" s="39">
        <f t="shared" si="5"/>
        <v>1</v>
      </c>
      <c r="K41" s="40">
        <f t="shared" si="10"/>
        <v>2</v>
      </c>
    </row>
    <row r="42" spans="1:11" ht="16.2" thickBot="1" x14ac:dyDescent="0.35">
      <c r="A42" s="14"/>
      <c r="B42" s="49" t="s">
        <v>203</v>
      </c>
      <c r="C42" s="88" t="s">
        <v>278</v>
      </c>
      <c r="D42" s="89" t="s">
        <v>221</v>
      </c>
      <c r="E42" s="84" t="s">
        <v>266</v>
      </c>
      <c r="F42" s="312">
        <v>0</v>
      </c>
      <c r="G42" s="189">
        <v>1</v>
      </c>
      <c r="H42" s="14"/>
      <c r="I42" s="59">
        <f t="shared" ref="I42:I43" si="11">G42</f>
        <v>1</v>
      </c>
      <c r="J42" s="60">
        <f t="shared" ref="J42" si="12">G42*3</f>
        <v>3</v>
      </c>
      <c r="K42" s="61">
        <f t="shared" ref="K42:K45" si="13">G42</f>
        <v>1</v>
      </c>
    </row>
    <row r="43" spans="1:11" ht="15.6" customHeight="1" x14ac:dyDescent="0.3">
      <c r="A43" s="14"/>
      <c r="B43" s="49" t="s">
        <v>204</v>
      </c>
      <c r="C43" s="90" t="s">
        <v>302</v>
      </c>
      <c r="D43" s="91" t="s">
        <v>187</v>
      </c>
      <c r="E43" s="82" t="s">
        <v>287</v>
      </c>
      <c r="F43" s="311">
        <v>0</v>
      </c>
      <c r="G43" s="483">
        <v>1</v>
      </c>
      <c r="H43" s="14"/>
      <c r="I43" s="487">
        <f t="shared" si="11"/>
        <v>1</v>
      </c>
      <c r="J43" s="490">
        <f t="shared" si="5"/>
        <v>1</v>
      </c>
      <c r="K43" s="492">
        <f t="shared" si="13"/>
        <v>1</v>
      </c>
    </row>
    <row r="44" spans="1:11" ht="15.6" customHeight="1" x14ac:dyDescent="0.3">
      <c r="A44" s="14"/>
      <c r="B44" s="49"/>
      <c r="C44" s="92"/>
      <c r="D44" s="93"/>
      <c r="E44" s="94" t="s">
        <v>34</v>
      </c>
      <c r="F44" s="314">
        <v>0</v>
      </c>
      <c r="G44" s="484"/>
      <c r="H44" s="14"/>
      <c r="I44" s="488"/>
      <c r="J44" s="491"/>
      <c r="K44" s="493"/>
    </row>
    <row r="45" spans="1:11" ht="15.6" customHeight="1" x14ac:dyDescent="0.3">
      <c r="A45" s="14"/>
      <c r="B45" s="49"/>
      <c r="C45" s="41" t="s">
        <v>243</v>
      </c>
      <c r="D45" s="93" t="s">
        <v>188</v>
      </c>
      <c r="E45" s="94" t="s">
        <v>287</v>
      </c>
      <c r="F45" s="314">
        <v>0</v>
      </c>
      <c r="G45" s="485">
        <v>1</v>
      </c>
      <c r="H45" s="14"/>
      <c r="I45" s="489">
        <f t="shared" ref="I45:I47" si="14">G45*3</f>
        <v>3</v>
      </c>
      <c r="J45" s="494">
        <f t="shared" ref="J45" si="15">G45*3</f>
        <v>3</v>
      </c>
      <c r="K45" s="495">
        <f t="shared" si="13"/>
        <v>1</v>
      </c>
    </row>
    <row r="46" spans="1:11" ht="15.6" customHeight="1" x14ac:dyDescent="0.3">
      <c r="A46" s="14"/>
      <c r="B46" s="49"/>
      <c r="C46" s="41"/>
      <c r="D46" s="95" t="s">
        <v>169</v>
      </c>
      <c r="E46" s="96" t="s">
        <v>34</v>
      </c>
      <c r="F46" s="315">
        <v>0</v>
      </c>
      <c r="G46" s="484"/>
      <c r="H46" s="14"/>
      <c r="I46" s="488"/>
      <c r="J46" s="491"/>
      <c r="K46" s="493"/>
    </row>
    <row r="47" spans="1:11" ht="15.6" customHeight="1" x14ac:dyDescent="0.3">
      <c r="A47" s="14"/>
      <c r="B47" s="49"/>
      <c r="C47" s="41" t="s">
        <v>244</v>
      </c>
      <c r="D47" s="95" t="s">
        <v>189</v>
      </c>
      <c r="E47" s="96" t="s">
        <v>131</v>
      </c>
      <c r="F47" s="315">
        <v>0</v>
      </c>
      <c r="G47" s="485">
        <v>1</v>
      </c>
      <c r="H47" s="14"/>
      <c r="I47" s="489">
        <f t="shared" si="14"/>
        <v>3</v>
      </c>
      <c r="J47" s="494">
        <f t="shared" ref="J47" si="16">G47</f>
        <v>1</v>
      </c>
      <c r="K47" s="495">
        <f t="shared" ref="K47:K49" si="17">G47*2</f>
        <v>2</v>
      </c>
    </row>
    <row r="48" spans="1:11" ht="15" thickBot="1" x14ac:dyDescent="0.35">
      <c r="A48" s="14"/>
      <c r="B48" s="49"/>
      <c r="C48" s="98" t="s">
        <v>169</v>
      </c>
      <c r="D48" s="99" t="s">
        <v>169</v>
      </c>
      <c r="E48" s="100" t="s">
        <v>288</v>
      </c>
      <c r="F48" s="316">
        <v>0</v>
      </c>
      <c r="G48" s="486"/>
      <c r="H48" s="14"/>
      <c r="I48" s="496"/>
      <c r="J48" s="497"/>
      <c r="K48" s="498"/>
    </row>
    <row r="49" spans="1:11" ht="16.2" thickBot="1" x14ac:dyDescent="0.35">
      <c r="A49" s="14"/>
      <c r="B49" s="49" t="s">
        <v>205</v>
      </c>
      <c r="C49" s="101" t="s">
        <v>279</v>
      </c>
      <c r="D49" s="102" t="s">
        <v>362</v>
      </c>
      <c r="E49" s="57" t="s">
        <v>133</v>
      </c>
      <c r="F49" s="317">
        <v>0</v>
      </c>
      <c r="G49" s="123">
        <f>IF(F49&lt;12,3,IF(F49&lt;24,2,1))</f>
        <v>3</v>
      </c>
      <c r="H49" s="14"/>
      <c r="I49" s="59">
        <f t="shared" ref="I49:I52" si="18">G49</f>
        <v>3</v>
      </c>
      <c r="J49" s="60">
        <f t="shared" ref="J49" si="19">G49*3</f>
        <v>9</v>
      </c>
      <c r="K49" s="61">
        <f t="shared" si="17"/>
        <v>6</v>
      </c>
    </row>
    <row r="50" spans="1:11" ht="18.600000000000001" thickBot="1" x14ac:dyDescent="0.4">
      <c r="A50" s="103" t="s">
        <v>272</v>
      </c>
      <c r="B50" s="25" t="s">
        <v>206</v>
      </c>
      <c r="C50" s="104" t="s">
        <v>280</v>
      </c>
      <c r="D50" s="27" t="s">
        <v>363</v>
      </c>
      <c r="E50" s="28" t="s">
        <v>261</v>
      </c>
      <c r="F50" s="303">
        <v>0</v>
      </c>
      <c r="G50" s="105">
        <f>IF(F50&lt;50,1,IF(F50&lt;200,2,1))</f>
        <v>1</v>
      </c>
      <c r="H50" s="14"/>
      <c r="I50" s="30">
        <f t="shared" si="18"/>
        <v>1</v>
      </c>
      <c r="J50" s="31">
        <f t="shared" ref="J50:J52" si="20">G50</f>
        <v>1</v>
      </c>
      <c r="K50" s="32">
        <f t="shared" ref="K50:K52" si="21">G50</f>
        <v>1</v>
      </c>
    </row>
    <row r="51" spans="1:11" ht="15.6" x14ac:dyDescent="0.3">
      <c r="A51" s="14"/>
      <c r="B51" s="49" t="s">
        <v>207</v>
      </c>
      <c r="C51" s="106" t="s">
        <v>359</v>
      </c>
      <c r="D51" s="107" t="s">
        <v>364</v>
      </c>
      <c r="E51" s="43" t="s">
        <v>34</v>
      </c>
      <c r="F51" s="305">
        <v>0</v>
      </c>
      <c r="G51" s="69">
        <f>IF(F51&lt;10,1,IF(F51&lt;20,2,3))</f>
        <v>1</v>
      </c>
      <c r="H51" s="14"/>
      <c r="I51" s="45">
        <f t="shared" si="18"/>
        <v>1</v>
      </c>
      <c r="J51" s="46">
        <f t="shared" si="20"/>
        <v>1</v>
      </c>
      <c r="K51" s="47">
        <f t="shared" si="21"/>
        <v>1</v>
      </c>
    </row>
    <row r="52" spans="1:11" ht="16.2" thickBot="1" x14ac:dyDescent="0.35">
      <c r="A52" s="14"/>
      <c r="B52" s="49" t="s">
        <v>208</v>
      </c>
      <c r="C52" s="108" t="s">
        <v>282</v>
      </c>
      <c r="D52" s="109" t="s">
        <v>136</v>
      </c>
      <c r="E52" s="51" t="s">
        <v>264</v>
      </c>
      <c r="F52" s="306">
        <v>0</v>
      </c>
      <c r="G52" s="37">
        <f>F52</f>
        <v>0</v>
      </c>
      <c r="H52" s="14"/>
      <c r="I52" s="38">
        <f t="shared" si="18"/>
        <v>0</v>
      </c>
      <c r="J52" s="39">
        <f t="shared" si="20"/>
        <v>0</v>
      </c>
      <c r="K52" s="40">
        <f t="shared" si="21"/>
        <v>0</v>
      </c>
    </row>
    <row r="53" spans="1:11" ht="18" x14ac:dyDescent="0.35">
      <c r="A53" s="110"/>
      <c r="B53" s="49"/>
      <c r="C53" s="23"/>
      <c r="D53" s="14"/>
      <c r="E53" s="23" t="s">
        <v>268</v>
      </c>
      <c r="F53" s="318" t="s">
        <v>265</v>
      </c>
      <c r="G53" s="14"/>
      <c r="H53" s="14"/>
      <c r="I53" s="111"/>
      <c r="J53" s="111"/>
      <c r="K53" s="111"/>
    </row>
    <row r="54" spans="1:11" ht="18.600000000000001" thickBot="1" x14ac:dyDescent="0.4">
      <c r="A54" s="21" t="s">
        <v>170</v>
      </c>
      <c r="B54" s="49"/>
      <c r="C54" s="23"/>
      <c r="D54" s="14"/>
      <c r="E54" s="23"/>
      <c r="F54" s="318"/>
      <c r="G54" s="14"/>
      <c r="H54" s="14"/>
      <c r="I54" s="111"/>
      <c r="J54" s="111"/>
      <c r="K54" s="111"/>
    </row>
    <row r="55" spans="1:11" s="289" customFormat="1" ht="18.600000000000001" thickBot="1" x14ac:dyDescent="0.4">
      <c r="A55" s="76" t="s">
        <v>271</v>
      </c>
      <c r="B55" s="25" t="s">
        <v>209</v>
      </c>
      <c r="C55" s="62" t="s">
        <v>303</v>
      </c>
      <c r="D55" s="291" t="s">
        <v>367</v>
      </c>
      <c r="E55" s="82" t="s">
        <v>34</v>
      </c>
      <c r="F55" s="319">
        <v>0</v>
      </c>
      <c r="G55" s="292">
        <v>1</v>
      </c>
      <c r="H55" s="288"/>
      <c r="I55" s="30">
        <f t="shared" ref="I55:I59" si="22">G55*3</f>
        <v>3</v>
      </c>
      <c r="J55" s="31">
        <f t="shared" ref="J55:J59" si="23">G55</f>
        <v>1</v>
      </c>
      <c r="K55" s="32">
        <f t="shared" ref="K55:K59" si="24">G55*2</f>
        <v>2</v>
      </c>
    </row>
    <row r="56" spans="1:11" s="289" customFormat="1" ht="18" x14ac:dyDescent="0.35">
      <c r="A56" s="33"/>
      <c r="B56" s="25"/>
      <c r="C56" s="65"/>
      <c r="D56" s="293" t="s">
        <v>368</v>
      </c>
      <c r="E56" s="96" t="s">
        <v>34</v>
      </c>
      <c r="F56" s="320">
        <v>0</v>
      </c>
      <c r="G56" s="294">
        <v>1</v>
      </c>
      <c r="H56" s="288"/>
      <c r="I56" s="45">
        <f t="shared" ref="I56" si="25">G56*3</f>
        <v>3</v>
      </c>
      <c r="J56" s="46">
        <f t="shared" ref="J56" si="26">G56</f>
        <v>1</v>
      </c>
      <c r="K56" s="47">
        <f t="shared" ref="K56" si="27">G56*2</f>
        <v>2</v>
      </c>
    </row>
    <row r="57" spans="1:11" ht="18" x14ac:dyDescent="0.35">
      <c r="A57" s="33"/>
      <c r="B57" s="25"/>
      <c r="C57" s="71" t="s">
        <v>245</v>
      </c>
      <c r="D57" s="112" t="s">
        <v>365</v>
      </c>
      <c r="E57" s="43" t="s">
        <v>85</v>
      </c>
      <c r="F57" s="305">
        <v>0</v>
      </c>
      <c r="G57" s="113">
        <f>IF(F57&lt;5,3,IF(F57&lt;15,2,1))</f>
        <v>3</v>
      </c>
      <c r="H57" s="14"/>
      <c r="I57" s="45">
        <f t="shared" si="22"/>
        <v>9</v>
      </c>
      <c r="J57" s="46">
        <f t="shared" si="23"/>
        <v>3</v>
      </c>
      <c r="K57" s="47">
        <f t="shared" si="24"/>
        <v>6</v>
      </c>
    </row>
    <row r="58" spans="1:11" ht="16.2" thickBot="1" x14ac:dyDescent="0.35">
      <c r="A58" s="14"/>
      <c r="B58" s="49"/>
      <c r="C58" s="85" t="s">
        <v>246</v>
      </c>
      <c r="D58" s="114" t="s">
        <v>3</v>
      </c>
      <c r="E58" s="51" t="s">
        <v>264</v>
      </c>
      <c r="F58" s="313">
        <v>0</v>
      </c>
      <c r="G58" s="37">
        <f t="shared" ref="G58:G63" si="28">F58</f>
        <v>0</v>
      </c>
      <c r="H58" s="14"/>
      <c r="I58" s="38">
        <f t="shared" si="22"/>
        <v>0</v>
      </c>
      <c r="J58" s="39">
        <f t="shared" si="23"/>
        <v>0</v>
      </c>
      <c r="K58" s="40">
        <f t="shared" si="24"/>
        <v>0</v>
      </c>
    </row>
    <row r="59" spans="1:11" ht="15.6" x14ac:dyDescent="0.3">
      <c r="A59" s="14"/>
      <c r="B59" s="49" t="s">
        <v>210</v>
      </c>
      <c r="C59" s="26" t="s">
        <v>304</v>
      </c>
      <c r="D59" s="115" t="s">
        <v>182</v>
      </c>
      <c r="E59" s="28" t="s">
        <v>264</v>
      </c>
      <c r="F59" s="303">
        <v>0</v>
      </c>
      <c r="G59" s="29">
        <f t="shared" si="28"/>
        <v>0</v>
      </c>
      <c r="H59" s="14"/>
      <c r="I59" s="30">
        <f t="shared" si="22"/>
        <v>0</v>
      </c>
      <c r="J59" s="31">
        <f t="shared" si="23"/>
        <v>0</v>
      </c>
      <c r="K59" s="32">
        <f t="shared" si="24"/>
        <v>0</v>
      </c>
    </row>
    <row r="60" spans="1:11" ht="15.6" x14ac:dyDescent="0.3">
      <c r="A60" s="14"/>
      <c r="B60" s="49"/>
      <c r="C60" s="116" t="s">
        <v>247</v>
      </c>
      <c r="D60" s="112" t="s">
        <v>183</v>
      </c>
      <c r="E60" s="43" t="s">
        <v>264</v>
      </c>
      <c r="F60" s="305">
        <v>0</v>
      </c>
      <c r="G60" s="44">
        <f t="shared" si="28"/>
        <v>0</v>
      </c>
      <c r="H60" s="14"/>
      <c r="I60" s="45">
        <f t="shared" ref="I60:I64" si="29">G60*2</f>
        <v>0</v>
      </c>
      <c r="J60" s="46">
        <f t="shared" ref="J60:J63" si="30">G60*3</f>
        <v>0</v>
      </c>
      <c r="K60" s="47">
        <f t="shared" ref="K60:K71" si="31">G60</f>
        <v>0</v>
      </c>
    </row>
    <row r="61" spans="1:11" ht="15.6" x14ac:dyDescent="0.3">
      <c r="A61" s="14"/>
      <c r="B61" s="49"/>
      <c r="C61" s="116" t="s">
        <v>248</v>
      </c>
      <c r="D61" s="117" t="s">
        <v>184</v>
      </c>
      <c r="E61" s="96" t="s">
        <v>34</v>
      </c>
      <c r="F61" s="305">
        <v>0</v>
      </c>
      <c r="G61" s="97">
        <v>1</v>
      </c>
      <c r="H61" s="14"/>
      <c r="I61" s="45">
        <f t="shared" si="29"/>
        <v>2</v>
      </c>
      <c r="J61" s="46">
        <f t="shared" si="30"/>
        <v>3</v>
      </c>
      <c r="K61" s="47">
        <f t="shared" si="31"/>
        <v>1</v>
      </c>
    </row>
    <row r="62" spans="1:11" ht="15.6" x14ac:dyDescent="0.3">
      <c r="A62" s="14"/>
      <c r="B62" s="49"/>
      <c r="C62" s="116" t="s">
        <v>249</v>
      </c>
      <c r="D62" s="112" t="s">
        <v>185</v>
      </c>
      <c r="E62" s="43" t="s">
        <v>264</v>
      </c>
      <c r="F62" s="305">
        <v>0</v>
      </c>
      <c r="G62" s="44">
        <f t="shared" si="28"/>
        <v>0</v>
      </c>
      <c r="H62" s="14"/>
      <c r="I62" s="45">
        <f t="shared" si="29"/>
        <v>0</v>
      </c>
      <c r="J62" s="46">
        <f t="shared" si="30"/>
        <v>0</v>
      </c>
      <c r="K62" s="47">
        <f t="shared" si="31"/>
        <v>0</v>
      </c>
    </row>
    <row r="63" spans="1:11" ht="16.2" thickBot="1" x14ac:dyDescent="0.35">
      <c r="A63" s="14"/>
      <c r="B63" s="49"/>
      <c r="C63" s="118" t="s">
        <v>250</v>
      </c>
      <c r="D63" s="119" t="s">
        <v>186</v>
      </c>
      <c r="E63" s="51" t="s">
        <v>264</v>
      </c>
      <c r="F63" s="306">
        <v>0</v>
      </c>
      <c r="G63" s="120">
        <f t="shared" si="28"/>
        <v>0</v>
      </c>
      <c r="H63" s="14"/>
      <c r="I63" s="38">
        <f t="shared" si="29"/>
        <v>0</v>
      </c>
      <c r="J63" s="39">
        <f t="shared" si="30"/>
        <v>0</v>
      </c>
      <c r="K63" s="40">
        <f t="shared" si="31"/>
        <v>0</v>
      </c>
    </row>
    <row r="64" spans="1:11" ht="18.600000000000001" thickBot="1" x14ac:dyDescent="0.4">
      <c r="A64" s="103" t="s">
        <v>272</v>
      </c>
      <c r="B64" s="25" t="s">
        <v>211</v>
      </c>
      <c r="C64" s="197" t="s">
        <v>283</v>
      </c>
      <c r="D64" s="121" t="s">
        <v>296</v>
      </c>
      <c r="E64" s="122" t="s">
        <v>293</v>
      </c>
      <c r="F64" s="312">
        <v>0</v>
      </c>
      <c r="G64" s="198">
        <f>IF(F64&lt;50000,1,IF(F64&lt;100000,2,1))</f>
        <v>1</v>
      </c>
      <c r="H64" s="14"/>
      <c r="I64" s="191">
        <f t="shared" si="29"/>
        <v>2</v>
      </c>
      <c r="J64" s="192">
        <f t="shared" ref="J64:J71" si="32">G64</f>
        <v>1</v>
      </c>
      <c r="K64" s="193">
        <f t="shared" ref="K64" si="33">G64*3</f>
        <v>3</v>
      </c>
    </row>
    <row r="65" spans="1:12" ht="18" x14ac:dyDescent="0.35">
      <c r="A65" s="110"/>
      <c r="B65" s="49" t="s">
        <v>212</v>
      </c>
      <c r="C65" s="200" t="s">
        <v>305</v>
      </c>
      <c r="D65" s="299" t="s">
        <v>366</v>
      </c>
      <c r="E65" s="28" t="s">
        <v>34</v>
      </c>
      <c r="F65" s="303">
        <v>0</v>
      </c>
      <c r="G65" s="105">
        <f>IF(F65&lt;10,1,IF(F65&lt;30,2,3))</f>
        <v>1</v>
      </c>
      <c r="H65" s="14"/>
      <c r="I65" s="30">
        <f t="shared" ref="I65:I78" si="34">G65</f>
        <v>1</v>
      </c>
      <c r="J65" s="31">
        <f t="shared" si="32"/>
        <v>1</v>
      </c>
      <c r="K65" s="32">
        <f t="shared" si="31"/>
        <v>1</v>
      </c>
    </row>
    <row r="66" spans="1:12" ht="18" x14ac:dyDescent="0.35">
      <c r="A66" s="110"/>
      <c r="B66" s="49"/>
      <c r="C66" s="201" t="s">
        <v>251</v>
      </c>
      <c r="D66" s="199" t="s">
        <v>294</v>
      </c>
      <c r="E66" s="43" t="s">
        <v>34</v>
      </c>
      <c r="F66" s="305">
        <v>0</v>
      </c>
      <c r="G66" s="69">
        <f>IF(F66&lt;10,1,IF(F66&lt;30,2,3))</f>
        <v>1</v>
      </c>
      <c r="H66" s="14"/>
      <c r="I66" s="45">
        <f>G66</f>
        <v>1</v>
      </c>
      <c r="J66" s="46">
        <f>G66</f>
        <v>1</v>
      </c>
      <c r="K66" s="47">
        <f>G66</f>
        <v>1</v>
      </c>
    </row>
    <row r="67" spans="1:12" ht="18.600000000000001" thickBot="1" x14ac:dyDescent="0.4">
      <c r="A67" s="110"/>
      <c r="B67" s="49"/>
      <c r="C67" s="202" t="s">
        <v>295</v>
      </c>
      <c r="D67" s="203" t="s">
        <v>285</v>
      </c>
      <c r="E67" s="51" t="s">
        <v>34</v>
      </c>
      <c r="F67" s="306">
        <v>0</v>
      </c>
      <c r="G67" s="204">
        <f>IF(F67&lt;10,1,IF(F67&lt;30,2,3))</f>
        <v>1</v>
      </c>
      <c r="H67" s="14"/>
      <c r="I67" s="38">
        <f>G67</f>
        <v>1</v>
      </c>
      <c r="J67" s="39">
        <f>G67</f>
        <v>1</v>
      </c>
      <c r="K67" s="40">
        <f>G67</f>
        <v>1</v>
      </c>
    </row>
    <row r="68" spans="1:12" ht="18.600000000000001" thickBot="1" x14ac:dyDescent="0.4">
      <c r="A68" s="124" t="s">
        <v>273</v>
      </c>
      <c r="B68" s="25" t="s">
        <v>213</v>
      </c>
      <c r="C68" s="88" t="s">
        <v>306</v>
      </c>
      <c r="D68" s="130" t="s">
        <v>181</v>
      </c>
      <c r="E68" s="66" t="s">
        <v>264</v>
      </c>
      <c r="F68" s="308">
        <v>0</v>
      </c>
      <c r="G68" s="125">
        <f t="shared" ref="G68:G78" si="35">F68</f>
        <v>0</v>
      </c>
      <c r="H68" s="14"/>
      <c r="I68" s="194">
        <f t="shared" si="34"/>
        <v>0</v>
      </c>
      <c r="J68" s="195">
        <f t="shared" si="32"/>
        <v>0</v>
      </c>
      <c r="K68" s="196">
        <f t="shared" si="31"/>
        <v>0</v>
      </c>
    </row>
    <row r="69" spans="1:12" ht="18" x14ac:dyDescent="0.35">
      <c r="A69" s="126"/>
      <c r="B69" s="25"/>
      <c r="C69" s="41" t="s">
        <v>252</v>
      </c>
      <c r="D69" s="127" t="s">
        <v>179</v>
      </c>
      <c r="E69" s="43" t="s">
        <v>264</v>
      </c>
      <c r="F69" s="305">
        <v>0</v>
      </c>
      <c r="G69" s="44">
        <f t="shared" si="35"/>
        <v>0</v>
      </c>
      <c r="H69" s="14"/>
      <c r="I69" s="45">
        <f t="shared" si="34"/>
        <v>0</v>
      </c>
      <c r="J69" s="46">
        <f t="shared" si="32"/>
        <v>0</v>
      </c>
      <c r="K69" s="47">
        <f t="shared" si="31"/>
        <v>0</v>
      </c>
      <c r="L69" t="s">
        <v>169</v>
      </c>
    </row>
    <row r="70" spans="1:12" ht="18.600000000000001" thickBot="1" x14ac:dyDescent="0.4">
      <c r="A70" s="126"/>
      <c r="B70" s="25"/>
      <c r="C70" s="54" t="s">
        <v>253</v>
      </c>
      <c r="D70" s="128" t="s">
        <v>180</v>
      </c>
      <c r="E70" s="51" t="s">
        <v>264</v>
      </c>
      <c r="F70" s="306">
        <v>0</v>
      </c>
      <c r="G70" s="37">
        <f t="shared" si="35"/>
        <v>0</v>
      </c>
      <c r="H70" s="14"/>
      <c r="I70" s="38">
        <f t="shared" si="34"/>
        <v>0</v>
      </c>
      <c r="J70" s="39">
        <f t="shared" si="32"/>
        <v>0</v>
      </c>
      <c r="K70" s="40">
        <f t="shared" si="31"/>
        <v>0</v>
      </c>
    </row>
    <row r="71" spans="1:12" ht="18" x14ac:dyDescent="0.35">
      <c r="A71" s="126"/>
      <c r="B71" s="129" t="s">
        <v>214</v>
      </c>
      <c r="C71" s="26" t="s">
        <v>307</v>
      </c>
      <c r="D71" s="130" t="s">
        <v>176</v>
      </c>
      <c r="E71" s="66" t="s">
        <v>264</v>
      </c>
      <c r="F71" s="308">
        <v>0</v>
      </c>
      <c r="G71" s="125">
        <f t="shared" si="35"/>
        <v>0</v>
      </c>
      <c r="H71" s="14"/>
      <c r="I71" s="30">
        <f t="shared" si="34"/>
        <v>0</v>
      </c>
      <c r="J71" s="31">
        <f t="shared" si="32"/>
        <v>0</v>
      </c>
      <c r="K71" s="32">
        <f t="shared" si="31"/>
        <v>0</v>
      </c>
    </row>
    <row r="72" spans="1:12" ht="18" x14ac:dyDescent="0.35">
      <c r="A72" s="126"/>
      <c r="B72" s="25"/>
      <c r="C72" s="41" t="s">
        <v>254</v>
      </c>
      <c r="D72" s="130" t="s">
        <v>177</v>
      </c>
      <c r="E72" s="66" t="s">
        <v>264</v>
      </c>
      <c r="F72" s="308">
        <v>0</v>
      </c>
      <c r="G72" s="125">
        <f t="shared" si="35"/>
        <v>0</v>
      </c>
      <c r="H72" s="14"/>
      <c r="I72" s="45">
        <f t="shared" si="34"/>
        <v>0</v>
      </c>
      <c r="J72" s="46">
        <f>G72*2</f>
        <v>0</v>
      </c>
      <c r="K72" s="47">
        <f t="shared" ref="K72:K78" si="36">G72*3</f>
        <v>0</v>
      </c>
    </row>
    <row r="73" spans="1:12" ht="16.2" thickBot="1" x14ac:dyDescent="0.35">
      <c r="A73" s="14"/>
      <c r="B73" s="49"/>
      <c r="C73" s="118" t="s">
        <v>255</v>
      </c>
      <c r="D73" s="128" t="s">
        <v>178</v>
      </c>
      <c r="E73" s="51" t="s">
        <v>264</v>
      </c>
      <c r="F73" s="306">
        <v>0</v>
      </c>
      <c r="G73" s="37">
        <f t="shared" si="35"/>
        <v>0</v>
      </c>
      <c r="H73" s="14"/>
      <c r="I73" s="38">
        <f t="shared" si="34"/>
        <v>0</v>
      </c>
      <c r="J73" s="39">
        <f t="shared" ref="J73:J78" si="37">G73*2</f>
        <v>0</v>
      </c>
      <c r="K73" s="40">
        <f t="shared" si="36"/>
        <v>0</v>
      </c>
    </row>
    <row r="74" spans="1:12" ht="16.2" thickBot="1" x14ac:dyDescent="0.35">
      <c r="A74" s="14"/>
      <c r="B74" s="49" t="s">
        <v>216</v>
      </c>
      <c r="C74" s="131" t="s">
        <v>284</v>
      </c>
      <c r="D74" s="132" t="s">
        <v>43</v>
      </c>
      <c r="E74" s="122" t="s">
        <v>264</v>
      </c>
      <c r="F74" s="321">
        <v>0</v>
      </c>
      <c r="G74" s="133">
        <f t="shared" si="35"/>
        <v>0</v>
      </c>
      <c r="H74" s="14"/>
      <c r="I74" s="59">
        <f t="shared" si="34"/>
        <v>0</v>
      </c>
      <c r="J74" s="60">
        <f t="shared" si="37"/>
        <v>0</v>
      </c>
      <c r="K74" s="61">
        <f t="shared" si="36"/>
        <v>0</v>
      </c>
    </row>
    <row r="75" spans="1:12" ht="15.6" x14ac:dyDescent="0.3">
      <c r="A75" s="14"/>
      <c r="B75" s="49" t="s">
        <v>236</v>
      </c>
      <c r="C75" s="88" t="s">
        <v>308</v>
      </c>
      <c r="D75" s="134" t="s">
        <v>172</v>
      </c>
      <c r="E75" s="135" t="s">
        <v>264</v>
      </c>
      <c r="F75" s="309">
        <v>0</v>
      </c>
      <c r="G75" s="136">
        <f t="shared" si="35"/>
        <v>0</v>
      </c>
      <c r="H75" s="14"/>
      <c r="I75" s="30">
        <f t="shared" si="34"/>
        <v>0</v>
      </c>
      <c r="J75" s="31">
        <f t="shared" si="37"/>
        <v>0</v>
      </c>
      <c r="K75" s="32">
        <f t="shared" si="36"/>
        <v>0</v>
      </c>
    </row>
    <row r="76" spans="1:12" ht="15.6" x14ac:dyDescent="0.3">
      <c r="A76" s="14"/>
      <c r="B76" s="49"/>
      <c r="C76" s="41" t="s">
        <v>256</v>
      </c>
      <c r="D76" s="137" t="s">
        <v>173</v>
      </c>
      <c r="E76" s="138" t="s">
        <v>264</v>
      </c>
      <c r="F76" s="322">
        <v>0</v>
      </c>
      <c r="G76" s="120">
        <f t="shared" si="35"/>
        <v>0</v>
      </c>
      <c r="H76" s="14"/>
      <c r="I76" s="45">
        <f t="shared" si="34"/>
        <v>0</v>
      </c>
      <c r="J76" s="46">
        <f t="shared" si="37"/>
        <v>0</v>
      </c>
      <c r="K76" s="47">
        <f t="shared" si="36"/>
        <v>0</v>
      </c>
    </row>
    <row r="77" spans="1:12" ht="15.6" x14ac:dyDescent="0.3">
      <c r="A77" s="14"/>
      <c r="B77" s="49"/>
      <c r="C77" s="41" t="s">
        <v>257</v>
      </c>
      <c r="D77" s="137" t="s">
        <v>174</v>
      </c>
      <c r="E77" s="138" t="s">
        <v>264</v>
      </c>
      <c r="F77" s="322">
        <v>0</v>
      </c>
      <c r="G77" s="120">
        <f t="shared" si="35"/>
        <v>0</v>
      </c>
      <c r="H77" s="14"/>
      <c r="I77" s="45">
        <f t="shared" si="34"/>
        <v>0</v>
      </c>
      <c r="J77" s="46">
        <f t="shared" si="37"/>
        <v>0</v>
      </c>
      <c r="K77" s="47">
        <f t="shared" si="36"/>
        <v>0</v>
      </c>
    </row>
    <row r="78" spans="1:12" ht="16.2" thickBot="1" x14ac:dyDescent="0.35">
      <c r="A78" s="14"/>
      <c r="B78" s="49"/>
      <c r="C78" s="54" t="s">
        <v>258</v>
      </c>
      <c r="D78" s="128" t="s">
        <v>175</v>
      </c>
      <c r="E78" s="51" t="s">
        <v>264</v>
      </c>
      <c r="F78" s="306">
        <v>0</v>
      </c>
      <c r="G78" s="120">
        <f t="shared" si="35"/>
        <v>0</v>
      </c>
      <c r="H78" s="14"/>
      <c r="I78" s="296">
        <f t="shared" si="34"/>
        <v>0</v>
      </c>
      <c r="J78" s="297">
        <f t="shared" si="37"/>
        <v>0</v>
      </c>
      <c r="K78" s="298">
        <f t="shared" si="36"/>
        <v>0</v>
      </c>
    </row>
    <row r="79" spans="1:12" ht="18.600000000000001" thickBot="1" x14ac:dyDescent="0.4">
      <c r="A79" s="14" t="s">
        <v>169</v>
      </c>
      <c r="B79" s="14"/>
      <c r="C79" s="14"/>
      <c r="D79" s="14"/>
      <c r="E79" s="140" t="s">
        <v>289</v>
      </c>
      <c r="F79" s="16"/>
      <c r="G79" s="323">
        <f>SUM(G8:G78)</f>
        <v>30</v>
      </c>
      <c r="H79" s="14"/>
      <c r="I79" s="323">
        <f>SUM(I8:I78)</f>
        <v>59</v>
      </c>
      <c r="J79" s="323">
        <f>SUM(J8:J78)</f>
        <v>44</v>
      </c>
      <c r="K79" s="323">
        <f>SUM(K8:K78)</f>
        <v>52</v>
      </c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3">
      <c r="A81" s="16"/>
      <c r="B81" s="16"/>
      <c r="C81" s="16"/>
      <c r="D81" s="16"/>
      <c r="E81" s="16"/>
      <c r="F81" s="16"/>
      <c r="G81" s="16" t="s">
        <v>169</v>
      </c>
      <c r="H81" s="16"/>
      <c r="I81" s="16"/>
      <c r="J81" s="16"/>
      <c r="K81" s="16"/>
    </row>
  </sheetData>
  <mergeCells count="16">
    <mergeCell ref="J45:J46"/>
    <mergeCell ref="K45:K46"/>
    <mergeCell ref="I47:I48"/>
    <mergeCell ref="J47:J48"/>
    <mergeCell ref="K47:K48"/>
    <mergeCell ref="J39:J40"/>
    <mergeCell ref="K39:K40"/>
    <mergeCell ref="I43:I44"/>
    <mergeCell ref="J43:J44"/>
    <mergeCell ref="K43:K44"/>
    <mergeCell ref="G43:G44"/>
    <mergeCell ref="G39:G40"/>
    <mergeCell ref="G45:G46"/>
    <mergeCell ref="G47:G48"/>
    <mergeCell ref="I39:I40"/>
    <mergeCell ref="I45:I46"/>
  </mergeCells>
  <phoneticPr fontId="6" type="noConversion"/>
  <pageMargins left="0.70866141732283472" right="0.70866141732283472" top="0.78740157480314965" bottom="0.78740157480314965" header="0.31496062992125984" footer="0.31496062992125984"/>
  <pageSetup paperSize="9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E96A9-07B0-4699-B702-ADEE9FEDDC5D}">
  <dimension ref="A1:H76"/>
  <sheetViews>
    <sheetView showGridLines="0" topLeftCell="A22" workbookViewId="0">
      <selection activeCell="F37" sqref="F37"/>
    </sheetView>
  </sheetViews>
  <sheetFormatPr baseColWidth="10" defaultRowHeight="14.4" x14ac:dyDescent="0.3"/>
  <cols>
    <col min="1" max="1" width="23.5546875" customWidth="1"/>
    <col min="2" max="2" width="11.5546875" hidden="1" customWidth="1"/>
    <col min="3" max="3" width="32.88671875" customWidth="1"/>
    <col min="4" max="4" width="91.5546875" customWidth="1"/>
    <col min="5" max="5" width="11.88671875" customWidth="1"/>
  </cols>
  <sheetData>
    <row r="1" spans="1:8" x14ac:dyDescent="0.3">
      <c r="A1" s="241"/>
      <c r="B1" s="241"/>
      <c r="C1" s="241" t="s">
        <v>169</v>
      </c>
      <c r="D1" s="241"/>
      <c r="E1" s="241"/>
      <c r="F1" s="241"/>
      <c r="G1" s="242"/>
      <c r="H1" s="242"/>
    </row>
    <row r="2" spans="1:8" ht="20.399999999999999" x14ac:dyDescent="0.35">
      <c r="A2" s="241"/>
      <c r="B2" s="241"/>
      <c r="C2" s="241"/>
      <c r="D2" s="243" t="s">
        <v>333</v>
      </c>
      <c r="E2" s="241"/>
      <c r="F2" s="241"/>
      <c r="G2" s="242"/>
      <c r="H2" s="242"/>
    </row>
    <row r="3" spans="1:8" ht="20.399999999999999" x14ac:dyDescent="0.35">
      <c r="A3" s="244" t="s">
        <v>169</v>
      </c>
      <c r="B3" s="244"/>
      <c r="C3" s="245"/>
      <c r="D3" s="241"/>
      <c r="E3" s="241"/>
      <c r="F3" s="286" t="s">
        <v>193</v>
      </c>
      <c r="G3" s="242"/>
      <c r="H3" s="242"/>
    </row>
    <row r="4" spans="1:8" ht="21" thickBot="1" x14ac:dyDescent="0.4">
      <c r="A4" s="246"/>
      <c r="B4" s="246"/>
      <c r="C4" s="247"/>
      <c r="D4" s="247"/>
      <c r="E4" s="247"/>
      <c r="F4" s="247"/>
      <c r="G4" s="248"/>
      <c r="H4" s="248"/>
    </row>
    <row r="5" spans="1:8" ht="16.2" thickBot="1" x14ac:dyDescent="0.35">
      <c r="A5" s="241"/>
      <c r="B5" s="241"/>
      <c r="C5" s="249" t="s">
        <v>2</v>
      </c>
      <c r="D5" s="249" t="s">
        <v>165</v>
      </c>
      <c r="E5" s="241"/>
      <c r="F5" s="250" t="s">
        <v>0</v>
      </c>
      <c r="G5" s="250" t="s">
        <v>1</v>
      </c>
      <c r="H5" s="250" t="s">
        <v>194</v>
      </c>
    </row>
    <row r="6" spans="1:8" ht="18" x14ac:dyDescent="0.35">
      <c r="A6" s="251" t="s">
        <v>168</v>
      </c>
      <c r="B6" s="241"/>
      <c r="C6" s="252"/>
      <c r="D6" s="252"/>
      <c r="E6" s="241"/>
      <c r="F6" s="241"/>
      <c r="G6" s="242"/>
      <c r="H6" s="242"/>
    </row>
    <row r="7" spans="1:8" ht="28.8" thickBot="1" x14ac:dyDescent="0.35">
      <c r="A7" s="241"/>
      <c r="B7" s="241"/>
      <c r="C7" s="241"/>
      <c r="D7" s="241"/>
      <c r="E7" s="241"/>
      <c r="F7" s="253" t="s">
        <v>334</v>
      </c>
      <c r="G7" s="242"/>
      <c r="H7" s="242"/>
    </row>
    <row r="8" spans="1:8" ht="18.600000000000001" thickBot="1" x14ac:dyDescent="0.4">
      <c r="A8" s="254" t="s">
        <v>270</v>
      </c>
      <c r="B8" s="255" t="s">
        <v>195</v>
      </c>
      <c r="C8" s="197" t="s">
        <v>297</v>
      </c>
      <c r="D8" s="27" t="s">
        <v>191</v>
      </c>
      <c r="E8" s="241"/>
      <c r="F8" s="256">
        <v>1</v>
      </c>
      <c r="G8" s="256">
        <v>3</v>
      </c>
      <c r="H8" s="256">
        <v>2</v>
      </c>
    </row>
    <row r="9" spans="1:8" ht="18.600000000000001" thickBot="1" x14ac:dyDescent="0.4">
      <c r="A9" s="257"/>
      <c r="B9" s="255"/>
      <c r="C9" s="258" t="s">
        <v>215</v>
      </c>
      <c r="D9" s="35" t="s">
        <v>67</v>
      </c>
      <c r="E9" s="241"/>
      <c r="F9" s="256">
        <v>3</v>
      </c>
      <c r="G9" s="256">
        <v>2</v>
      </c>
      <c r="H9" s="256">
        <v>3</v>
      </c>
    </row>
    <row r="10" spans="1:8" ht="18" x14ac:dyDescent="0.35">
      <c r="A10" s="257"/>
      <c r="B10" s="255" t="s">
        <v>196</v>
      </c>
      <c r="C10" s="197" t="s">
        <v>298</v>
      </c>
      <c r="D10" s="27" t="s">
        <v>50</v>
      </c>
      <c r="E10" s="241"/>
      <c r="F10" s="256">
        <v>3</v>
      </c>
      <c r="G10" s="256">
        <v>1</v>
      </c>
      <c r="H10" s="256">
        <v>3</v>
      </c>
    </row>
    <row r="11" spans="1:8" ht="18" x14ac:dyDescent="0.35">
      <c r="A11" s="257"/>
      <c r="B11" s="255"/>
      <c r="C11" s="116" t="s">
        <v>217</v>
      </c>
      <c r="D11" s="42" t="s">
        <v>48</v>
      </c>
      <c r="E11" s="241"/>
      <c r="F11" s="256">
        <v>1</v>
      </c>
      <c r="G11" s="256">
        <v>3</v>
      </c>
      <c r="H11" s="256">
        <v>2</v>
      </c>
    </row>
    <row r="12" spans="1:8" ht="18" x14ac:dyDescent="0.35">
      <c r="A12" s="257"/>
      <c r="B12" s="255"/>
      <c r="C12" s="116" t="s">
        <v>218</v>
      </c>
      <c r="D12" s="42" t="s">
        <v>192</v>
      </c>
      <c r="E12" s="241"/>
      <c r="F12" s="256">
        <v>3</v>
      </c>
      <c r="G12" s="256">
        <v>1</v>
      </c>
      <c r="H12" s="256">
        <v>2</v>
      </c>
    </row>
    <row r="13" spans="1:8" ht="16.2" thickBot="1" x14ac:dyDescent="0.35">
      <c r="A13" s="259"/>
      <c r="B13" s="255"/>
      <c r="C13" s="258" t="s">
        <v>219</v>
      </c>
      <c r="D13" s="50" t="s">
        <v>49</v>
      </c>
      <c r="E13" s="241"/>
      <c r="F13" s="256">
        <v>2</v>
      </c>
      <c r="G13" s="256">
        <v>1</v>
      </c>
      <c r="H13" s="256">
        <v>3</v>
      </c>
    </row>
    <row r="14" spans="1:8" ht="15.6" x14ac:dyDescent="0.3">
      <c r="A14" s="259"/>
      <c r="B14" s="255" t="s">
        <v>197</v>
      </c>
      <c r="C14" s="197" t="s">
        <v>299</v>
      </c>
      <c r="D14" s="27" t="s">
        <v>74</v>
      </c>
      <c r="E14" s="241"/>
      <c r="F14" s="256">
        <v>2</v>
      </c>
      <c r="G14" s="256">
        <v>3</v>
      </c>
      <c r="H14" s="256">
        <v>3</v>
      </c>
    </row>
    <row r="15" spans="1:8" ht="15.6" x14ac:dyDescent="0.3">
      <c r="A15" s="259"/>
      <c r="B15" s="255"/>
      <c r="C15" s="260" t="s">
        <v>224</v>
      </c>
      <c r="D15" s="42" t="s">
        <v>77</v>
      </c>
      <c r="E15" s="241"/>
      <c r="F15" s="256">
        <v>2</v>
      </c>
      <c r="G15" s="256">
        <v>3</v>
      </c>
      <c r="H15" s="256">
        <v>3</v>
      </c>
    </row>
    <row r="16" spans="1:8" ht="15.6" x14ac:dyDescent="0.3">
      <c r="A16" s="259"/>
      <c r="B16" s="255"/>
      <c r="C16" s="116" t="s">
        <v>225</v>
      </c>
      <c r="D16" s="42" t="s">
        <v>223</v>
      </c>
      <c r="E16" s="241"/>
      <c r="F16" s="256">
        <v>2</v>
      </c>
      <c r="G16" s="256">
        <v>3</v>
      </c>
      <c r="H16" s="256">
        <v>3</v>
      </c>
    </row>
    <row r="17" spans="1:8" ht="15.6" x14ac:dyDescent="0.3">
      <c r="A17" s="259"/>
      <c r="B17" s="255"/>
      <c r="C17" s="116" t="s">
        <v>226</v>
      </c>
      <c r="D17" s="42" t="s">
        <v>24</v>
      </c>
      <c r="E17" s="241"/>
      <c r="F17" s="256">
        <v>2</v>
      </c>
      <c r="G17" s="256">
        <v>3</v>
      </c>
      <c r="H17" s="256">
        <v>3</v>
      </c>
    </row>
    <row r="18" spans="1:8" ht="15.6" x14ac:dyDescent="0.3">
      <c r="A18" s="259"/>
      <c r="B18" s="255"/>
      <c r="C18" s="116" t="s">
        <v>227</v>
      </c>
      <c r="D18" s="42" t="s">
        <v>25</v>
      </c>
      <c r="E18" s="241"/>
      <c r="F18" s="256">
        <v>2</v>
      </c>
      <c r="G18" s="256">
        <v>3</v>
      </c>
      <c r="H18" s="256">
        <v>3</v>
      </c>
    </row>
    <row r="19" spans="1:8" ht="15.6" x14ac:dyDescent="0.3">
      <c r="A19" s="259"/>
      <c r="B19" s="255"/>
      <c r="C19" s="116" t="s">
        <v>228</v>
      </c>
      <c r="D19" s="42" t="s">
        <v>78</v>
      </c>
      <c r="E19" s="241"/>
      <c r="F19" s="256">
        <v>2</v>
      </c>
      <c r="G19" s="256">
        <v>3</v>
      </c>
      <c r="H19" s="256">
        <v>3</v>
      </c>
    </row>
    <row r="20" spans="1:8" ht="15.6" x14ac:dyDescent="0.3">
      <c r="A20" s="259"/>
      <c r="B20" s="255"/>
      <c r="C20" s="116" t="s">
        <v>229</v>
      </c>
      <c r="D20" s="42" t="s">
        <v>75</v>
      </c>
      <c r="E20" s="241"/>
      <c r="F20" s="256">
        <v>2</v>
      </c>
      <c r="G20" s="256">
        <v>3</v>
      </c>
      <c r="H20" s="256">
        <v>3</v>
      </c>
    </row>
    <row r="21" spans="1:8" ht="15.6" x14ac:dyDescent="0.3">
      <c r="A21" s="259"/>
      <c r="B21" s="255"/>
      <c r="C21" s="116" t="s">
        <v>230</v>
      </c>
      <c r="D21" s="42" t="s">
        <v>76</v>
      </c>
      <c r="E21" s="241"/>
      <c r="F21" s="256">
        <v>2</v>
      </c>
      <c r="G21" s="256">
        <v>3</v>
      </c>
      <c r="H21" s="256">
        <v>3</v>
      </c>
    </row>
    <row r="22" spans="1:8" ht="15.6" x14ac:dyDescent="0.3">
      <c r="A22" s="259"/>
      <c r="B22" s="255"/>
      <c r="C22" s="116" t="s">
        <v>231</v>
      </c>
      <c r="D22" s="42" t="s">
        <v>71</v>
      </c>
      <c r="E22" s="241"/>
      <c r="F22" s="256">
        <v>1</v>
      </c>
      <c r="G22" s="256">
        <v>3</v>
      </c>
      <c r="H22" s="256">
        <v>2</v>
      </c>
    </row>
    <row r="23" spans="1:8" ht="15.6" x14ac:dyDescent="0.3">
      <c r="A23" s="259"/>
      <c r="B23" s="255"/>
      <c r="C23" s="116" t="s">
        <v>232</v>
      </c>
      <c r="D23" s="42" t="s">
        <v>190</v>
      </c>
      <c r="E23" s="241"/>
      <c r="F23" s="256">
        <v>1</v>
      </c>
      <c r="G23" s="256">
        <v>1</v>
      </c>
      <c r="H23" s="256">
        <v>1</v>
      </c>
    </row>
    <row r="24" spans="1:8" ht="15.6" x14ac:dyDescent="0.3">
      <c r="A24" s="259"/>
      <c r="B24" s="255"/>
      <c r="C24" s="116" t="s">
        <v>233</v>
      </c>
      <c r="D24" s="42" t="s">
        <v>73</v>
      </c>
      <c r="E24" s="241"/>
      <c r="F24" s="256">
        <v>3</v>
      </c>
      <c r="G24" s="256">
        <v>2</v>
      </c>
      <c r="H24" s="256">
        <v>3</v>
      </c>
    </row>
    <row r="25" spans="1:8" ht="16.2" thickBot="1" x14ac:dyDescent="0.35">
      <c r="A25" s="259"/>
      <c r="B25" s="255"/>
      <c r="C25" s="118" t="s">
        <v>234</v>
      </c>
      <c r="D25" s="50" t="s">
        <v>72</v>
      </c>
      <c r="E25" s="241"/>
      <c r="F25" s="256">
        <v>3</v>
      </c>
      <c r="G25" s="256">
        <v>1</v>
      </c>
      <c r="H25" s="256">
        <v>3</v>
      </c>
    </row>
    <row r="26" spans="1:8" ht="16.2" thickBot="1" x14ac:dyDescent="0.35">
      <c r="A26" s="259"/>
      <c r="B26" s="255" t="s">
        <v>198</v>
      </c>
      <c r="C26" s="261" t="s">
        <v>275</v>
      </c>
      <c r="D26" s="208" t="s">
        <v>335</v>
      </c>
      <c r="E26" s="241"/>
      <c r="F26" s="256">
        <v>3</v>
      </c>
      <c r="G26" s="256">
        <v>2</v>
      </c>
      <c r="H26" s="256">
        <v>2</v>
      </c>
    </row>
    <row r="27" spans="1:8" ht="27.6" x14ac:dyDescent="0.3">
      <c r="A27" s="259"/>
      <c r="B27" s="255" t="s">
        <v>199</v>
      </c>
      <c r="C27" s="262" t="s">
        <v>300</v>
      </c>
      <c r="D27" s="263" t="s">
        <v>352</v>
      </c>
      <c r="E27" s="241"/>
      <c r="F27" s="256">
        <v>1</v>
      </c>
      <c r="G27" s="256">
        <v>1</v>
      </c>
      <c r="H27" s="256">
        <v>1</v>
      </c>
    </row>
    <row r="28" spans="1:8" ht="15.6" x14ac:dyDescent="0.3">
      <c r="A28" s="259"/>
      <c r="B28" s="255"/>
      <c r="C28" s="264"/>
      <c r="D28" s="209" t="s">
        <v>285</v>
      </c>
      <c r="E28" s="241"/>
      <c r="F28" s="256">
        <v>1</v>
      </c>
      <c r="G28" s="256">
        <v>1</v>
      </c>
      <c r="H28" s="256">
        <v>1</v>
      </c>
    </row>
    <row r="29" spans="1:8" ht="15.6" x14ac:dyDescent="0.3">
      <c r="A29" s="259"/>
      <c r="B29" s="255"/>
      <c r="C29" s="264"/>
      <c r="D29" s="209" t="s">
        <v>286</v>
      </c>
      <c r="E29" s="241"/>
      <c r="F29" s="256">
        <v>1</v>
      </c>
      <c r="G29" s="256">
        <v>1</v>
      </c>
      <c r="H29" s="256">
        <v>1</v>
      </c>
    </row>
    <row r="30" spans="1:8" ht="15.6" x14ac:dyDescent="0.3">
      <c r="A30" s="259"/>
      <c r="B30" s="255"/>
      <c r="C30" s="265" t="s">
        <v>237</v>
      </c>
      <c r="D30" s="210" t="s">
        <v>336</v>
      </c>
      <c r="E30" s="241"/>
      <c r="F30" s="256">
        <v>1</v>
      </c>
      <c r="G30" s="256">
        <v>1</v>
      </c>
      <c r="H30" s="256">
        <v>1</v>
      </c>
    </row>
    <row r="31" spans="1:8" ht="15.6" x14ac:dyDescent="0.3">
      <c r="A31" s="259"/>
      <c r="B31" s="255"/>
      <c r="C31" s="266" t="s">
        <v>238</v>
      </c>
      <c r="D31" s="211" t="s">
        <v>337</v>
      </c>
      <c r="E31" s="241"/>
      <c r="F31" s="256">
        <v>1</v>
      </c>
      <c r="G31" s="256">
        <v>1</v>
      </c>
      <c r="H31" s="256">
        <v>1</v>
      </c>
    </row>
    <row r="32" spans="1:8" ht="15.6" x14ac:dyDescent="0.3">
      <c r="A32" s="259"/>
      <c r="B32" s="255"/>
      <c r="C32" s="71" t="s">
        <v>239</v>
      </c>
      <c r="D32" s="212" t="s">
        <v>338</v>
      </c>
      <c r="E32" s="241"/>
      <c r="F32" s="256">
        <v>1</v>
      </c>
      <c r="G32" s="256">
        <v>1</v>
      </c>
      <c r="H32" s="256">
        <v>1</v>
      </c>
    </row>
    <row r="33" spans="1:8" ht="15.6" x14ac:dyDescent="0.3">
      <c r="A33" s="259"/>
      <c r="B33" s="255"/>
      <c r="C33" s="267" t="s">
        <v>240</v>
      </c>
      <c r="D33" s="213" t="s">
        <v>339</v>
      </c>
      <c r="E33" s="241"/>
      <c r="F33" s="256">
        <v>1</v>
      </c>
      <c r="G33" s="256">
        <v>1</v>
      </c>
      <c r="H33" s="256">
        <v>1</v>
      </c>
    </row>
    <row r="34" spans="1:8" ht="16.2" thickBot="1" x14ac:dyDescent="0.35">
      <c r="A34" s="259"/>
      <c r="B34" s="255"/>
      <c r="C34" s="85" t="s">
        <v>241</v>
      </c>
      <c r="D34" s="214" t="s">
        <v>340</v>
      </c>
      <c r="E34" s="241"/>
      <c r="F34" s="256">
        <v>1</v>
      </c>
      <c r="G34" s="256">
        <v>1</v>
      </c>
      <c r="H34" s="256">
        <v>1</v>
      </c>
    </row>
    <row r="35" spans="1:8" ht="16.2" thickBot="1" x14ac:dyDescent="0.35">
      <c r="A35" s="259"/>
      <c r="B35" s="255" t="s">
        <v>200</v>
      </c>
      <c r="C35" s="74" t="s">
        <v>276</v>
      </c>
      <c r="D35" s="215" t="s">
        <v>341</v>
      </c>
      <c r="E35" s="241"/>
      <c r="F35" s="256">
        <v>2</v>
      </c>
      <c r="G35" s="256">
        <v>1</v>
      </c>
      <c r="H35" s="256">
        <v>3</v>
      </c>
    </row>
    <row r="36" spans="1:8" ht="18.600000000000001" thickBot="1" x14ac:dyDescent="0.4">
      <c r="A36" s="268" t="s">
        <v>271</v>
      </c>
      <c r="B36" s="255" t="s">
        <v>201</v>
      </c>
      <c r="C36" s="77" t="s">
        <v>277</v>
      </c>
      <c r="D36" s="216" t="s">
        <v>127</v>
      </c>
      <c r="E36" s="241"/>
      <c r="F36" s="256">
        <v>3</v>
      </c>
      <c r="G36" s="256">
        <v>2</v>
      </c>
      <c r="H36" s="256">
        <v>2</v>
      </c>
    </row>
    <row r="37" spans="1:8" ht="18.600000000000001" thickBot="1" x14ac:dyDescent="0.4">
      <c r="A37" s="257"/>
      <c r="B37" s="255" t="s">
        <v>202</v>
      </c>
      <c r="C37" s="264" t="s">
        <v>301</v>
      </c>
      <c r="D37" s="217" t="s">
        <v>342</v>
      </c>
      <c r="E37" s="241"/>
      <c r="F37" s="256">
        <v>3</v>
      </c>
      <c r="G37" s="256">
        <v>1</v>
      </c>
      <c r="H37" s="256">
        <v>2</v>
      </c>
    </row>
    <row r="38" spans="1:8" ht="15.6" x14ac:dyDescent="0.3">
      <c r="A38" s="241"/>
      <c r="B38" s="255" t="s">
        <v>169</v>
      </c>
      <c r="C38" s="71" t="s">
        <v>242</v>
      </c>
      <c r="D38" s="218" t="s">
        <v>267</v>
      </c>
      <c r="E38" s="241"/>
      <c r="F38" s="256">
        <v>3</v>
      </c>
      <c r="G38" s="256">
        <v>1</v>
      </c>
      <c r="H38" s="256">
        <v>2</v>
      </c>
    </row>
    <row r="39" spans="1:8" ht="15.6" x14ac:dyDescent="0.3">
      <c r="A39" s="241"/>
      <c r="B39" s="255"/>
      <c r="C39" s="71"/>
      <c r="D39" s="219"/>
      <c r="E39" s="241"/>
      <c r="F39" s="256">
        <v>3</v>
      </c>
      <c r="G39" s="256">
        <v>1</v>
      </c>
      <c r="H39" s="256">
        <v>2</v>
      </c>
    </row>
    <row r="40" spans="1:8" ht="16.2" thickBot="1" x14ac:dyDescent="0.35">
      <c r="A40" s="241"/>
      <c r="B40" s="255"/>
      <c r="C40" s="85" t="s">
        <v>262</v>
      </c>
      <c r="D40" s="220" t="s">
        <v>222</v>
      </c>
      <c r="E40" s="241"/>
      <c r="F40" s="256">
        <v>3</v>
      </c>
      <c r="G40" s="256">
        <v>1</v>
      </c>
      <c r="H40" s="256">
        <v>2</v>
      </c>
    </row>
    <row r="41" spans="1:8" ht="16.2" thickBot="1" x14ac:dyDescent="0.35">
      <c r="A41" s="241"/>
      <c r="B41" s="255" t="s">
        <v>203</v>
      </c>
      <c r="C41" s="269" t="s">
        <v>278</v>
      </c>
      <c r="D41" s="221" t="s">
        <v>221</v>
      </c>
      <c r="E41" s="241"/>
      <c r="F41" s="256">
        <v>1</v>
      </c>
      <c r="G41" s="256">
        <v>3</v>
      </c>
      <c r="H41" s="256">
        <v>1</v>
      </c>
    </row>
    <row r="42" spans="1:8" ht="15.6" x14ac:dyDescent="0.3">
      <c r="A42" s="241"/>
      <c r="B42" s="255" t="s">
        <v>204</v>
      </c>
      <c r="C42" s="270" t="s">
        <v>302</v>
      </c>
      <c r="D42" s="222" t="s">
        <v>187</v>
      </c>
      <c r="E42" s="241"/>
      <c r="F42" s="256">
        <v>1</v>
      </c>
      <c r="G42" s="256">
        <v>1</v>
      </c>
      <c r="H42" s="256">
        <v>1</v>
      </c>
    </row>
    <row r="43" spans="1:8" ht="15.6" x14ac:dyDescent="0.3">
      <c r="A43" s="241"/>
      <c r="B43" s="255"/>
      <c r="C43" s="271"/>
      <c r="D43" s="223"/>
      <c r="E43" s="241"/>
      <c r="F43" s="256">
        <v>1</v>
      </c>
      <c r="G43" s="256">
        <v>1</v>
      </c>
      <c r="H43" s="256">
        <v>1</v>
      </c>
    </row>
    <row r="44" spans="1:8" ht="15.6" x14ac:dyDescent="0.3">
      <c r="A44" s="241"/>
      <c r="B44" s="255"/>
      <c r="C44" s="272" t="s">
        <v>243</v>
      </c>
      <c r="D44" s="223" t="s">
        <v>188</v>
      </c>
      <c r="E44" s="241"/>
      <c r="F44" s="256">
        <v>3</v>
      </c>
      <c r="G44" s="256">
        <v>3</v>
      </c>
      <c r="H44" s="256">
        <v>1</v>
      </c>
    </row>
    <row r="45" spans="1:8" ht="15.6" x14ac:dyDescent="0.3">
      <c r="A45" s="242"/>
      <c r="B45" s="255"/>
      <c r="C45" s="272"/>
      <c r="D45" s="224" t="s">
        <v>169</v>
      </c>
      <c r="E45" s="241"/>
      <c r="F45" s="256">
        <v>3</v>
      </c>
      <c r="G45" s="256">
        <v>3</v>
      </c>
      <c r="H45" s="256">
        <v>1</v>
      </c>
    </row>
    <row r="46" spans="1:8" ht="15.6" x14ac:dyDescent="0.3">
      <c r="A46" s="241"/>
      <c r="B46" s="255"/>
      <c r="C46" s="272" t="s">
        <v>244</v>
      </c>
      <c r="D46" s="224" t="s">
        <v>189</v>
      </c>
      <c r="E46" s="241"/>
      <c r="F46" s="256">
        <v>3</v>
      </c>
      <c r="G46" s="256">
        <v>1</v>
      </c>
      <c r="H46" s="256">
        <v>2</v>
      </c>
    </row>
    <row r="47" spans="1:8" ht="16.2" thickBot="1" x14ac:dyDescent="0.35">
      <c r="A47" s="241"/>
      <c r="B47" s="255"/>
      <c r="C47" s="225" t="s">
        <v>169</v>
      </c>
      <c r="D47" s="226" t="s">
        <v>343</v>
      </c>
      <c r="E47" s="241"/>
      <c r="F47" s="256">
        <v>3</v>
      </c>
      <c r="G47" s="256">
        <v>1</v>
      </c>
      <c r="H47" s="256">
        <v>2</v>
      </c>
    </row>
    <row r="48" spans="1:8" ht="16.2" thickBot="1" x14ac:dyDescent="0.35">
      <c r="A48" s="241"/>
      <c r="B48" s="255" t="s">
        <v>205</v>
      </c>
      <c r="C48" s="101" t="s">
        <v>279</v>
      </c>
      <c r="D48" s="227" t="s">
        <v>344</v>
      </c>
      <c r="E48" s="241"/>
      <c r="F48" s="256">
        <v>1</v>
      </c>
      <c r="G48" s="256">
        <v>3</v>
      </c>
      <c r="H48" s="256">
        <v>2</v>
      </c>
    </row>
    <row r="49" spans="1:8" ht="18.600000000000001" thickBot="1" x14ac:dyDescent="0.4">
      <c r="A49" s="273" t="s">
        <v>272</v>
      </c>
      <c r="B49" s="255" t="s">
        <v>206</v>
      </c>
      <c r="C49" s="104" t="s">
        <v>280</v>
      </c>
      <c r="D49" s="228" t="s">
        <v>345</v>
      </c>
      <c r="E49" s="241"/>
      <c r="F49" s="256">
        <v>1</v>
      </c>
      <c r="G49" s="256">
        <v>1</v>
      </c>
      <c r="H49" s="256">
        <v>1</v>
      </c>
    </row>
    <row r="50" spans="1:8" ht="15.6" x14ac:dyDescent="0.3">
      <c r="A50" s="241"/>
      <c r="B50" s="255" t="s">
        <v>207</v>
      </c>
      <c r="C50" s="274" t="s">
        <v>281</v>
      </c>
      <c r="D50" s="275" t="s">
        <v>346</v>
      </c>
      <c r="E50" s="241"/>
      <c r="F50" s="256">
        <v>1</v>
      </c>
      <c r="G50" s="256">
        <v>1</v>
      </c>
      <c r="H50" s="256">
        <v>1</v>
      </c>
    </row>
    <row r="51" spans="1:8" ht="16.2" thickBot="1" x14ac:dyDescent="0.35">
      <c r="A51" s="241"/>
      <c r="B51" s="255" t="s">
        <v>208</v>
      </c>
      <c r="C51" s="276" t="s">
        <v>282</v>
      </c>
      <c r="D51" s="277" t="s">
        <v>136</v>
      </c>
      <c r="E51" s="241"/>
      <c r="F51" s="256">
        <v>1</v>
      </c>
      <c r="G51" s="256">
        <v>1</v>
      </c>
      <c r="H51" s="256">
        <v>1</v>
      </c>
    </row>
    <row r="52" spans="1:8" ht="18" x14ac:dyDescent="0.35">
      <c r="A52" s="278"/>
      <c r="B52" s="255"/>
      <c r="C52" s="252"/>
      <c r="D52" s="241"/>
      <c r="E52" s="241"/>
      <c r="F52" s="279"/>
      <c r="G52" s="279"/>
      <c r="H52" s="279"/>
    </row>
    <row r="53" spans="1:8" ht="18.600000000000001" thickBot="1" x14ac:dyDescent="0.4">
      <c r="A53" s="251" t="s">
        <v>170</v>
      </c>
      <c r="B53" s="255"/>
      <c r="C53" s="252"/>
      <c r="D53" s="241"/>
      <c r="E53" s="241"/>
      <c r="F53" s="279"/>
      <c r="G53" s="279"/>
      <c r="H53" s="279"/>
    </row>
    <row r="54" spans="1:8" s="289" customFormat="1" ht="18.600000000000001" thickBot="1" x14ac:dyDescent="0.4">
      <c r="A54" s="76" t="s">
        <v>271</v>
      </c>
      <c r="B54" s="49" t="s">
        <v>209</v>
      </c>
      <c r="C54" s="229" t="s">
        <v>303</v>
      </c>
      <c r="D54" s="287" t="s">
        <v>353</v>
      </c>
      <c r="E54" s="288"/>
      <c r="F54" s="46">
        <v>3</v>
      </c>
      <c r="G54" s="46">
        <v>1</v>
      </c>
      <c r="H54" s="46">
        <v>2</v>
      </c>
    </row>
    <row r="55" spans="1:8" s="289" customFormat="1" ht="18" x14ac:dyDescent="0.35">
      <c r="A55" s="207"/>
      <c r="B55" s="49"/>
      <c r="C55" s="230"/>
      <c r="D55" s="290" t="s">
        <v>354</v>
      </c>
      <c r="E55" s="288"/>
      <c r="F55" s="46">
        <v>3</v>
      </c>
      <c r="G55" s="46">
        <v>1</v>
      </c>
      <c r="H55" s="46">
        <v>2</v>
      </c>
    </row>
    <row r="56" spans="1:8" ht="18" x14ac:dyDescent="0.35">
      <c r="A56" s="257"/>
      <c r="B56" s="255"/>
      <c r="C56" s="231" t="s">
        <v>245</v>
      </c>
      <c r="D56" s="232" t="s">
        <v>347</v>
      </c>
      <c r="E56" s="241"/>
      <c r="F56" s="256">
        <v>3</v>
      </c>
      <c r="G56" s="256">
        <v>1</v>
      </c>
      <c r="H56" s="256">
        <v>2</v>
      </c>
    </row>
    <row r="57" spans="1:8" ht="16.2" thickBot="1" x14ac:dyDescent="0.35">
      <c r="A57" s="241"/>
      <c r="B57" s="255"/>
      <c r="C57" s="233" t="s">
        <v>246</v>
      </c>
      <c r="D57" s="114" t="s">
        <v>3</v>
      </c>
      <c r="E57" s="241"/>
      <c r="F57" s="256">
        <v>3</v>
      </c>
      <c r="G57" s="256">
        <v>1</v>
      </c>
      <c r="H57" s="256">
        <v>2</v>
      </c>
    </row>
    <row r="58" spans="1:8" ht="15.6" x14ac:dyDescent="0.3">
      <c r="A58" s="241"/>
      <c r="B58" s="255" t="s">
        <v>210</v>
      </c>
      <c r="C58" s="197" t="s">
        <v>304</v>
      </c>
      <c r="D58" s="234" t="s">
        <v>182</v>
      </c>
      <c r="E58" s="241"/>
      <c r="F58" s="256">
        <v>2</v>
      </c>
      <c r="G58" s="256">
        <v>3</v>
      </c>
      <c r="H58" s="256">
        <v>1</v>
      </c>
    </row>
    <row r="59" spans="1:8" ht="15.6" x14ac:dyDescent="0.3">
      <c r="A59" s="241"/>
      <c r="B59" s="255"/>
      <c r="C59" s="116" t="s">
        <v>247</v>
      </c>
      <c r="D59" s="235" t="s">
        <v>183</v>
      </c>
      <c r="E59" s="241"/>
      <c r="F59" s="256">
        <v>2</v>
      </c>
      <c r="G59" s="256">
        <v>3</v>
      </c>
      <c r="H59" s="256">
        <v>1</v>
      </c>
    </row>
    <row r="60" spans="1:8" ht="15.6" x14ac:dyDescent="0.3">
      <c r="A60" s="241"/>
      <c r="B60" s="255"/>
      <c r="C60" s="116" t="s">
        <v>248</v>
      </c>
      <c r="D60" s="236" t="s">
        <v>184</v>
      </c>
      <c r="E60" s="241"/>
      <c r="F60" s="256">
        <v>2</v>
      </c>
      <c r="G60" s="256">
        <v>3</v>
      </c>
      <c r="H60" s="256">
        <v>1</v>
      </c>
    </row>
    <row r="61" spans="1:8" ht="15.6" x14ac:dyDescent="0.3">
      <c r="A61" s="241"/>
      <c r="B61" s="255"/>
      <c r="C61" s="116" t="s">
        <v>249</v>
      </c>
      <c r="D61" s="235" t="s">
        <v>185</v>
      </c>
      <c r="E61" s="241"/>
      <c r="F61" s="256">
        <v>2</v>
      </c>
      <c r="G61" s="256">
        <v>3</v>
      </c>
      <c r="H61" s="256">
        <v>1</v>
      </c>
    </row>
    <row r="62" spans="1:8" ht="16.2" thickBot="1" x14ac:dyDescent="0.35">
      <c r="A62" s="241"/>
      <c r="B62" s="255"/>
      <c r="C62" s="118" t="s">
        <v>250</v>
      </c>
      <c r="D62" s="128" t="s">
        <v>186</v>
      </c>
      <c r="E62" s="241"/>
      <c r="F62" s="256">
        <v>2</v>
      </c>
      <c r="G62" s="256">
        <v>1</v>
      </c>
      <c r="H62" s="256">
        <v>3</v>
      </c>
    </row>
    <row r="63" spans="1:8" ht="18.600000000000001" thickBot="1" x14ac:dyDescent="0.4">
      <c r="A63" s="273" t="s">
        <v>272</v>
      </c>
      <c r="B63" s="255" t="s">
        <v>211</v>
      </c>
      <c r="C63" s="237" t="s">
        <v>283</v>
      </c>
      <c r="D63" s="238" t="s">
        <v>348</v>
      </c>
      <c r="E63" s="241"/>
      <c r="F63" s="256">
        <v>1</v>
      </c>
      <c r="G63" s="256">
        <v>1</v>
      </c>
      <c r="H63" s="256">
        <v>1</v>
      </c>
    </row>
    <row r="64" spans="1:8" ht="18" x14ac:dyDescent="0.35">
      <c r="A64" s="278"/>
      <c r="B64" s="255" t="s">
        <v>212</v>
      </c>
      <c r="C64" s="197" t="s">
        <v>349</v>
      </c>
      <c r="D64" s="239" t="s">
        <v>350</v>
      </c>
      <c r="E64" s="241"/>
      <c r="F64" s="256">
        <v>1</v>
      </c>
      <c r="G64" s="256">
        <v>1</v>
      </c>
      <c r="H64" s="256">
        <v>1</v>
      </c>
    </row>
    <row r="65" spans="1:8" ht="18.600000000000001" thickBot="1" x14ac:dyDescent="0.4">
      <c r="A65" s="278"/>
      <c r="B65" s="255"/>
      <c r="C65" s="118" t="s">
        <v>251</v>
      </c>
      <c r="D65" s="280" t="s">
        <v>351</v>
      </c>
      <c r="E65" s="241"/>
      <c r="F65" s="256">
        <v>1</v>
      </c>
      <c r="G65" s="256">
        <v>1</v>
      </c>
      <c r="H65" s="256">
        <v>1</v>
      </c>
    </row>
    <row r="66" spans="1:8" ht="18.600000000000001" thickBot="1" x14ac:dyDescent="0.4">
      <c r="A66" s="281" t="s">
        <v>273</v>
      </c>
      <c r="B66" s="255" t="s">
        <v>213</v>
      </c>
      <c r="C66" s="197" t="s">
        <v>306</v>
      </c>
      <c r="D66" s="240" t="s">
        <v>181</v>
      </c>
      <c r="E66" s="241"/>
      <c r="F66" s="256">
        <v>1</v>
      </c>
      <c r="G66" s="256">
        <v>1</v>
      </c>
      <c r="H66" s="256">
        <v>1</v>
      </c>
    </row>
    <row r="67" spans="1:8" ht="18" x14ac:dyDescent="0.35">
      <c r="A67" s="278"/>
      <c r="B67" s="255"/>
      <c r="C67" s="116" t="s">
        <v>252</v>
      </c>
      <c r="D67" s="127" t="s">
        <v>179</v>
      </c>
      <c r="E67" s="241"/>
      <c r="F67" s="256">
        <v>1</v>
      </c>
      <c r="G67" s="256">
        <v>1</v>
      </c>
      <c r="H67" s="256">
        <v>1</v>
      </c>
    </row>
    <row r="68" spans="1:8" ht="18.600000000000001" thickBot="1" x14ac:dyDescent="0.4">
      <c r="A68" s="278"/>
      <c r="B68" s="255"/>
      <c r="C68" s="118" t="s">
        <v>253</v>
      </c>
      <c r="D68" s="128" t="s">
        <v>180</v>
      </c>
      <c r="E68" s="241"/>
      <c r="F68" s="256">
        <v>1</v>
      </c>
      <c r="G68" s="256">
        <v>1</v>
      </c>
      <c r="H68" s="256">
        <v>1</v>
      </c>
    </row>
    <row r="69" spans="1:8" ht="18" x14ac:dyDescent="0.35">
      <c r="A69" s="278"/>
      <c r="B69" s="282" t="s">
        <v>214</v>
      </c>
      <c r="C69" s="197" t="s">
        <v>307</v>
      </c>
      <c r="D69" s="130" t="s">
        <v>176</v>
      </c>
      <c r="E69" s="241"/>
      <c r="F69" s="256">
        <v>1</v>
      </c>
      <c r="G69" s="256">
        <v>2</v>
      </c>
      <c r="H69" s="256">
        <v>3</v>
      </c>
    </row>
    <row r="70" spans="1:8" ht="18" x14ac:dyDescent="0.35">
      <c r="A70" s="278"/>
      <c r="B70" s="255"/>
      <c r="C70" s="116" t="s">
        <v>254</v>
      </c>
      <c r="D70" s="130" t="s">
        <v>177</v>
      </c>
      <c r="E70" s="241"/>
      <c r="F70" s="256">
        <v>1</v>
      </c>
      <c r="G70" s="256">
        <v>2</v>
      </c>
      <c r="H70" s="256">
        <v>3</v>
      </c>
    </row>
    <row r="71" spans="1:8" ht="16.2" thickBot="1" x14ac:dyDescent="0.35">
      <c r="A71" s="241"/>
      <c r="B71" s="255"/>
      <c r="C71" s="118" t="s">
        <v>255</v>
      </c>
      <c r="D71" s="128" t="s">
        <v>178</v>
      </c>
      <c r="E71" s="241"/>
      <c r="F71" s="256">
        <v>1</v>
      </c>
      <c r="G71" s="256">
        <v>2</v>
      </c>
      <c r="H71" s="256">
        <v>3</v>
      </c>
    </row>
    <row r="72" spans="1:8" ht="16.2" thickBot="1" x14ac:dyDescent="0.35">
      <c r="A72" s="241"/>
      <c r="B72" s="255" t="s">
        <v>216</v>
      </c>
      <c r="C72" s="237" t="s">
        <v>284</v>
      </c>
      <c r="D72" s="283" t="s">
        <v>43</v>
      </c>
      <c r="E72" s="241"/>
      <c r="F72" s="256">
        <v>1</v>
      </c>
      <c r="G72" s="256">
        <v>2</v>
      </c>
      <c r="H72" s="256">
        <v>3</v>
      </c>
    </row>
    <row r="73" spans="1:8" ht="15.6" x14ac:dyDescent="0.3">
      <c r="A73" s="241"/>
      <c r="B73" s="255" t="s">
        <v>236</v>
      </c>
      <c r="C73" s="269" t="s">
        <v>308</v>
      </c>
      <c r="D73" s="284" t="s">
        <v>172</v>
      </c>
      <c r="E73" s="241"/>
      <c r="F73" s="256">
        <v>1</v>
      </c>
      <c r="G73" s="256">
        <v>2</v>
      </c>
      <c r="H73" s="256">
        <v>3</v>
      </c>
    </row>
    <row r="74" spans="1:8" ht="15.6" x14ac:dyDescent="0.3">
      <c r="A74" s="241"/>
      <c r="B74" s="255"/>
      <c r="C74" s="116" t="s">
        <v>256</v>
      </c>
      <c r="D74" s="285" t="s">
        <v>173</v>
      </c>
      <c r="E74" s="241"/>
      <c r="F74" s="256">
        <v>1</v>
      </c>
      <c r="G74" s="256">
        <v>2</v>
      </c>
      <c r="H74" s="256">
        <v>3</v>
      </c>
    </row>
    <row r="75" spans="1:8" ht="15.6" x14ac:dyDescent="0.3">
      <c r="A75" s="241"/>
      <c r="B75" s="255"/>
      <c r="C75" s="116" t="s">
        <v>257</v>
      </c>
      <c r="D75" s="285" t="s">
        <v>174</v>
      </c>
      <c r="E75" s="241"/>
      <c r="F75" s="256">
        <v>1</v>
      </c>
      <c r="G75" s="256">
        <v>2</v>
      </c>
      <c r="H75" s="256">
        <v>3</v>
      </c>
    </row>
    <row r="76" spans="1:8" ht="16.2" thickBot="1" x14ac:dyDescent="0.35">
      <c r="A76" s="241"/>
      <c r="B76" s="255"/>
      <c r="C76" s="118" t="s">
        <v>258</v>
      </c>
      <c r="D76" s="128" t="s">
        <v>175</v>
      </c>
      <c r="E76" s="241"/>
      <c r="F76" s="256">
        <v>1</v>
      </c>
      <c r="G76" s="256">
        <v>2</v>
      </c>
      <c r="H76" s="256">
        <v>3</v>
      </c>
    </row>
  </sheetData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43AE-8A14-437E-814A-6BFCA3974E4A}">
  <dimension ref="A1:B25"/>
  <sheetViews>
    <sheetView workbookViewId="0">
      <selection activeCell="B4" sqref="B4:B5"/>
    </sheetView>
  </sheetViews>
  <sheetFormatPr baseColWidth="10" defaultRowHeight="14.4" x14ac:dyDescent="0.3"/>
  <sheetData>
    <row r="1" spans="1:2" x14ac:dyDescent="0.3">
      <c r="A1" t="s">
        <v>169</v>
      </c>
    </row>
    <row r="3" spans="1:2" x14ac:dyDescent="0.3">
      <c r="B3" s="324" t="s">
        <v>370</v>
      </c>
    </row>
    <row r="4" spans="1:2" x14ac:dyDescent="0.3">
      <c r="B4" t="s">
        <v>371</v>
      </c>
    </row>
    <row r="5" spans="1:2" x14ac:dyDescent="0.3">
      <c r="B5" t="s">
        <v>67</v>
      </c>
    </row>
    <row r="7" spans="1:2" x14ac:dyDescent="0.3">
      <c r="B7" s="324" t="s">
        <v>23</v>
      </c>
    </row>
    <row r="8" spans="1:2" x14ac:dyDescent="0.3">
      <c r="B8" s="325" t="s">
        <v>50</v>
      </c>
    </row>
    <row r="9" spans="1:2" x14ac:dyDescent="0.3">
      <c r="B9" t="s">
        <v>48</v>
      </c>
    </row>
    <row r="10" spans="1:2" x14ac:dyDescent="0.3">
      <c r="B10" t="s">
        <v>372</v>
      </c>
    </row>
    <row r="11" spans="1:2" x14ac:dyDescent="0.3">
      <c r="B11" t="s">
        <v>49</v>
      </c>
    </row>
    <row r="13" spans="1:2" x14ac:dyDescent="0.3">
      <c r="B13" s="324" t="s">
        <v>47</v>
      </c>
    </row>
    <row r="14" spans="1:2" x14ac:dyDescent="0.3">
      <c r="B14" t="s">
        <v>74</v>
      </c>
    </row>
    <row r="15" spans="1:2" x14ac:dyDescent="0.3">
      <c r="B15" t="s">
        <v>77</v>
      </c>
    </row>
    <row r="16" spans="1:2" x14ac:dyDescent="0.3">
      <c r="B16" s="326" t="s">
        <v>373</v>
      </c>
    </row>
    <row r="17" spans="2:2" x14ac:dyDescent="0.3">
      <c r="B17" t="s">
        <v>24</v>
      </c>
    </row>
    <row r="18" spans="2:2" x14ac:dyDescent="0.3">
      <c r="B18" t="s">
        <v>25</v>
      </c>
    </row>
    <row r="19" spans="2:2" x14ac:dyDescent="0.3">
      <c r="B19" t="s">
        <v>78</v>
      </c>
    </row>
    <row r="20" spans="2:2" x14ac:dyDescent="0.3">
      <c r="B20" t="s">
        <v>75</v>
      </c>
    </row>
    <row r="21" spans="2:2" x14ac:dyDescent="0.3">
      <c r="B21" t="s">
        <v>76</v>
      </c>
    </row>
    <row r="22" spans="2:2" x14ac:dyDescent="0.3">
      <c r="B22" t="s">
        <v>71</v>
      </c>
    </row>
    <row r="23" spans="2:2" x14ac:dyDescent="0.3">
      <c r="B23" t="s">
        <v>374</v>
      </c>
    </row>
    <row r="24" spans="2:2" x14ac:dyDescent="0.3">
      <c r="B24" t="s">
        <v>73</v>
      </c>
    </row>
    <row r="25" spans="2:2" x14ac:dyDescent="0.3">
      <c r="B25" t="s">
        <v>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E-FIX_Project description</vt:lpstr>
      <vt:lpstr>Evaluation Tool</vt:lpstr>
      <vt:lpstr>Criteria impact</vt:lpstr>
      <vt:lpstr>Dropdown</vt:lpstr>
      <vt:lpstr>'Criteria impact'!Druckbereich</vt:lpstr>
      <vt:lpstr>'Evaluation Tool'!Druckbereich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Pintilie</dc:creator>
  <cp:lastModifiedBy>Capra Cosmin</cp:lastModifiedBy>
  <cp:lastPrinted>2019-07-15T10:08:01Z</cp:lastPrinted>
  <dcterms:created xsi:type="dcterms:W3CDTF">2019-03-27T09:08:05Z</dcterms:created>
  <dcterms:modified xsi:type="dcterms:W3CDTF">2019-07-18T13:44:22Z</dcterms:modified>
</cp:coreProperties>
</file>